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附件一" sheetId="1" r:id="rId1"/>
    <sheet name="附件二" sheetId="2" r:id="rId2"/>
    <sheet name="附件三" sheetId="3" r:id="rId3"/>
    <sheet name="附件四" sheetId="4" r:id="rId4"/>
    <sheet name="附件五" sheetId="5" r:id="rId5"/>
    <sheet name="附件六" sheetId="6" r:id="rId6"/>
  </sheets>
  <externalReferences>
    <externalReference r:id="rId9"/>
    <externalReference r:id="rId10"/>
  </externalReferences>
  <definedNames>
    <definedName name="_xlnm.Print_Titles" localSheetId="3">'附件四'!$1:$1</definedName>
    <definedName name="_xlnm.Print_Titles" localSheetId="4">'附件五'!$1:$4</definedName>
  </definedNames>
  <calcPr fullCalcOnLoad="1"/>
</workbook>
</file>

<file path=xl/sharedStrings.xml><?xml version="1.0" encoding="utf-8"?>
<sst xmlns="http://schemas.openxmlformats.org/spreadsheetml/2006/main" count="889" uniqueCount="566">
  <si>
    <t>序号</t>
  </si>
  <si>
    <t>附件4</t>
  </si>
  <si>
    <t>附件5</t>
  </si>
  <si>
    <t>附件6</t>
  </si>
  <si>
    <t>单位：元</t>
  </si>
  <si>
    <t>序号</t>
  </si>
  <si>
    <t>公益项目内容</t>
  </si>
  <si>
    <t>合计</t>
  </si>
  <si>
    <t>支出金额</t>
  </si>
  <si>
    <t>项目</t>
  </si>
  <si>
    <t>一、人员工资及福利费</t>
  </si>
  <si>
    <t xml:space="preserve">    基本工资</t>
  </si>
  <si>
    <t xml:space="preserve">    其他福利费</t>
  </si>
  <si>
    <t xml:space="preserve">    办公费</t>
  </si>
  <si>
    <t xml:space="preserve">    邮寄费</t>
  </si>
  <si>
    <t xml:space="preserve">    电话通讯费</t>
  </si>
  <si>
    <t xml:space="preserve">    取暖费</t>
  </si>
  <si>
    <t xml:space="preserve">    物业管理费</t>
  </si>
  <si>
    <t xml:space="preserve">    交通费</t>
  </si>
  <si>
    <t xml:space="preserve">    差旅费</t>
  </si>
  <si>
    <t xml:space="preserve">    修理费</t>
  </si>
  <si>
    <t xml:space="preserve">    聘请中介费</t>
  </si>
  <si>
    <t xml:space="preserve">    会议费</t>
  </si>
  <si>
    <t xml:space="preserve">    业务招待费</t>
  </si>
  <si>
    <t xml:space="preserve">    食堂</t>
  </si>
  <si>
    <t xml:space="preserve">    职工教育费</t>
  </si>
  <si>
    <t xml:space="preserve">    折旧费</t>
  </si>
  <si>
    <t xml:space="preserve">    奖金及津贴</t>
  </si>
  <si>
    <t xml:space="preserve">    汽车保险</t>
  </si>
  <si>
    <t xml:space="preserve">    社会保险缴纳费</t>
  </si>
  <si>
    <t>资 产 负 债 表</t>
  </si>
  <si>
    <t xml:space="preserve">单位:元 </t>
  </si>
  <si>
    <t>资   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</si>
  <si>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</si>
  <si>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</si>
  <si>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</si>
  <si>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</si>
  <si>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</si>
  <si>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</si>
  <si>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  货币资金</t>
  </si>
  <si>
    <t xml:space="preserve">    短期借款</t>
  </si>
  <si>
    <t xml:space="preserve">    应付款项</t>
  </si>
  <si>
    <t xml:space="preserve">    应收款项</t>
  </si>
  <si>
    <t xml:space="preserve">    应付工资</t>
  </si>
  <si>
    <t xml:space="preserve">    预付账款</t>
  </si>
  <si>
    <t xml:space="preserve">    应交税金</t>
  </si>
  <si>
    <t xml:space="preserve">    存    货</t>
  </si>
  <si>
    <t xml:space="preserve">    预收账款</t>
  </si>
  <si>
    <t xml:space="preserve">    待摊费用</t>
  </si>
  <si>
    <t xml:space="preserve">    预提费用</t>
  </si>
  <si>
    <t>一年内到期的长期债权投资</t>
  </si>
  <si>
    <t xml:space="preserve">    预计负债</t>
  </si>
  <si>
    <t xml:space="preserve">    其他流动资产</t>
  </si>
  <si>
    <t>一年内到期的长期负债</t>
  </si>
  <si>
    <t>流动资产合计</t>
  </si>
  <si>
    <t>流动负债合计</t>
  </si>
  <si>
    <t>长期投资：</t>
  </si>
  <si>
    <t xml:space="preserve">    长期股权投资</t>
  </si>
  <si>
    <t>长期负债：</t>
  </si>
  <si>
    <t xml:space="preserve">    长期债权投资</t>
  </si>
  <si>
    <t xml:space="preserve">    长期借款</t>
  </si>
  <si>
    <t xml:space="preserve">    长期应付款</t>
  </si>
  <si>
    <t>固定资产：</t>
  </si>
  <si>
    <t xml:space="preserve">    其他长期负债</t>
  </si>
  <si>
    <t xml:space="preserve">    固定资产原价</t>
  </si>
  <si>
    <t xml:space="preserve">    减：累计折旧</t>
  </si>
  <si>
    <t xml:space="preserve">    固定资产净值</t>
  </si>
  <si>
    <t>受托代理负债：</t>
  </si>
  <si>
    <t xml:space="preserve">    在建工程</t>
  </si>
  <si>
    <t xml:space="preserve">    受托代理负债：</t>
  </si>
  <si>
    <t xml:space="preserve">    文物文化资产</t>
  </si>
  <si>
    <t xml:space="preserve">    固定资产清理</t>
  </si>
  <si>
    <t>净资产：</t>
  </si>
  <si>
    <t>无形资产：</t>
  </si>
  <si>
    <t xml:space="preserve">   非限定性净资产</t>
  </si>
  <si>
    <t xml:space="preserve">    无形资产</t>
  </si>
  <si>
    <t>受托代理资产：</t>
  </si>
  <si>
    <t xml:space="preserve">    受托代理资产</t>
  </si>
  <si>
    <t>资产总计</t>
  </si>
  <si>
    <t>负债和净资产总计</t>
  </si>
  <si>
    <t>项       目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</si>
  <si>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</si>
  <si>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</si>
  <si>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</si>
  <si>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</si>
  <si>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</si>
  <si>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</si>
  <si>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</si>
  <si>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t>现金流入小计</t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</si>
  <si>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</si>
  <si>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</si>
  <si>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</si>
  <si>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</si>
  <si>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t>现金流出小计</t>
  </si>
  <si>
    <t>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</si>
  <si>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</si>
  <si>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</si>
  <si>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</si>
  <si>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</si>
  <si>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</si>
  <si>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</si>
  <si>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</si>
  <si>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</si>
  <si>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t>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</si>
  <si>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</si>
  <si>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</si>
  <si>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</si>
  <si>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</si>
  <si>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</si>
  <si>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</si>
  <si>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t>筹资活动产生的现金流量净额</t>
  </si>
  <si>
    <t>四、汇率变动对现金的影响额</t>
  </si>
  <si>
    <t>五、现金及现金等价物净增加额</t>
  </si>
  <si>
    <t xml:space="preserve">    医疗费</t>
  </si>
  <si>
    <t xml:space="preserve">    制作费</t>
  </si>
  <si>
    <t>单位：元</t>
  </si>
  <si>
    <t>“启明行动”项目</t>
  </si>
  <si>
    <t>“助听行动”项目</t>
  </si>
  <si>
    <t xml:space="preserve">    --其他</t>
  </si>
  <si>
    <t>“助行行动”项目</t>
  </si>
  <si>
    <t>“助学行动”项目</t>
  </si>
  <si>
    <t>“助困行动”项目</t>
  </si>
  <si>
    <t xml:space="preserve">    --“蜜儿餐”项目</t>
  </si>
  <si>
    <t xml:space="preserve">    --“资助服装”项目</t>
  </si>
  <si>
    <t>“集善行动”项目</t>
  </si>
  <si>
    <t xml:space="preserve">    --“鹿童脑瘫儿童救助基金”项目</t>
  </si>
  <si>
    <t xml:space="preserve">    --“聋人婚育指导”项目</t>
  </si>
  <si>
    <t xml:space="preserve">    --“中央企业集善工程”项目</t>
  </si>
  <si>
    <t xml:space="preserve">    --“正保远程教育集善学习卡”项目</t>
  </si>
  <si>
    <t xml:space="preserve">    --“类克集善援助”项目</t>
  </si>
  <si>
    <t>“集善澳门基金会助力残疾人”系列公益项目</t>
  </si>
  <si>
    <t xml:space="preserve">    --“三菱友谊杯”项目</t>
  </si>
  <si>
    <t>附件1</t>
  </si>
  <si>
    <t xml:space="preserve">                         -  </t>
  </si>
  <si>
    <t>附件2</t>
  </si>
  <si>
    <r>
      <rPr>
        <sz val="20"/>
        <rFont val="黑体"/>
        <family val="3"/>
      </rPr>
      <t>现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流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量</t>
    </r>
    <r>
      <rPr>
        <sz val="20"/>
        <rFont val="Times New Roman"/>
        <family val="1"/>
      </rPr>
      <t xml:space="preserve"> </t>
    </r>
    <r>
      <rPr>
        <sz val="20"/>
        <rFont val="黑体"/>
        <family val="3"/>
      </rPr>
      <t>表</t>
    </r>
  </si>
  <si>
    <t>附件3</t>
  </si>
  <si>
    <t xml:space="preserve">    劳务费</t>
  </si>
  <si>
    <t xml:space="preserve">    工会经费</t>
  </si>
  <si>
    <t xml:space="preserve">    --“经颅磁脑瘫儿童康复救助”项目</t>
  </si>
  <si>
    <t xml:space="preserve">    --“爱心一片”项目</t>
  </si>
  <si>
    <t xml:space="preserve">    摊销费</t>
  </si>
  <si>
    <t>本年发生额</t>
  </si>
  <si>
    <t xml:space="preserve">    --“资助中国听力语言康复研究中心” </t>
  </si>
  <si>
    <t xml:space="preserve">    --“爱心永恒·启明行动”项目 </t>
  </si>
  <si>
    <t xml:space="preserve">    --“集善青光眼防盲救助”项目 </t>
  </si>
  <si>
    <t xml:space="preserve">    --“爱可声传递助听”项目</t>
  </si>
  <si>
    <t xml:space="preserve">    --“一汽”项目</t>
  </si>
  <si>
    <t xml:space="preserve">    --“衣恋幸福同行”项目</t>
  </si>
  <si>
    <t xml:space="preserve">    --“康尚共享阳光助行”项目</t>
  </si>
  <si>
    <t xml:space="preserve">    --“LG·爱的滋润”助残公益项目</t>
  </si>
  <si>
    <t xml:space="preserve">    --“大溪地诺丽助残行动”项目</t>
  </si>
  <si>
    <t>“集善·三星爱之光行动”系列公益项目</t>
  </si>
  <si>
    <t>“公开募捐”系列公益项目</t>
  </si>
  <si>
    <t xml:space="preserve">    --“财政补助”项目</t>
  </si>
  <si>
    <t xml:space="preserve">    --“集善扶贫健康行-骨关节”项目</t>
  </si>
  <si>
    <t xml:space="preserve">    --“爱心套娃筑梦残友”项目</t>
  </si>
  <si>
    <t xml:space="preserve">    --“阳光伴我行-脑瘫儿童滋养计划”项目</t>
  </si>
  <si>
    <t xml:space="preserve">    --“集善残疾儿童助养”项目</t>
  </si>
  <si>
    <t xml:space="preserve">    --“我送盲童一本书”项目</t>
  </si>
  <si>
    <t xml:space="preserve">    --“女皇星辰公益计划”项目</t>
  </si>
  <si>
    <t>境内个人捐赠</t>
  </si>
  <si>
    <t>蔡光新</t>
  </si>
  <si>
    <t>叶自发</t>
  </si>
  <si>
    <t>万姐</t>
  </si>
  <si>
    <t>龚伟伟</t>
  </si>
  <si>
    <t>赵芷瑄</t>
  </si>
  <si>
    <t>李贵娟</t>
  </si>
  <si>
    <t>袁   博</t>
  </si>
  <si>
    <t>吴坤鲜</t>
  </si>
  <si>
    <t>王   文</t>
  </si>
  <si>
    <t>王汗尧</t>
  </si>
  <si>
    <t>李玉</t>
  </si>
  <si>
    <t xml:space="preserve">邓朴方 </t>
  </si>
  <si>
    <t>网上捐款灵析--公开</t>
  </si>
  <si>
    <t xml:space="preserve">廖倩 </t>
  </si>
  <si>
    <t xml:space="preserve">张乃斯 </t>
  </si>
  <si>
    <t xml:space="preserve">魏天娇 </t>
  </si>
  <si>
    <t xml:space="preserve">张圣智 </t>
  </si>
  <si>
    <t xml:space="preserve">陆皓哲 </t>
  </si>
  <si>
    <t>蔡玉晖</t>
  </si>
  <si>
    <t>林敏之</t>
  </si>
  <si>
    <t>林羽之</t>
  </si>
  <si>
    <t xml:space="preserve">魏春阳 </t>
  </si>
  <si>
    <t xml:space="preserve">徐长波 </t>
  </si>
  <si>
    <t xml:space="preserve">陈世珍 </t>
  </si>
  <si>
    <t xml:space="preserve">曾明 </t>
  </si>
  <si>
    <t xml:space="preserve">王鹞虎 </t>
  </si>
  <si>
    <t xml:space="preserve">徐志鹏 </t>
  </si>
  <si>
    <t xml:space="preserve">胡馨尹 </t>
  </si>
  <si>
    <t>沙沙（沙慧蕊）</t>
  </si>
  <si>
    <t>周芹</t>
  </si>
  <si>
    <t>卢静</t>
  </si>
  <si>
    <t>张颖聪</t>
  </si>
  <si>
    <t>许寒晓</t>
  </si>
  <si>
    <t>吕申</t>
  </si>
  <si>
    <t>梁家</t>
  </si>
  <si>
    <t xml:space="preserve">网上捐款财付通 </t>
  </si>
  <si>
    <t xml:space="preserve">网上捐款支付宝 </t>
  </si>
  <si>
    <t>境内单位捐赠</t>
  </si>
  <si>
    <t xml:space="preserve">深圳市合川兴资产管理有限公司 </t>
  </si>
  <si>
    <t xml:space="preserve">深圳市将天下科技有限公司 </t>
  </si>
  <si>
    <t xml:space="preserve">广东省唯品会慈善基金会 </t>
  </si>
  <si>
    <t xml:space="preserve">湖南爱眼公益基金会 </t>
  </si>
  <si>
    <t xml:space="preserve">如新（中国）日用保健品有限公司 </t>
  </si>
  <si>
    <t xml:space="preserve">扬州博阳投资管理有限公司 </t>
  </si>
  <si>
    <t xml:space="preserve">好丽友食品有限公司  </t>
  </si>
  <si>
    <t xml:space="preserve">浙江诺尔康神经电子科技股份有限公司 </t>
  </si>
  <si>
    <t xml:space="preserve">杭州爱听科技有限公司  </t>
  </si>
  <si>
    <t xml:space="preserve">上海文渊星成文化传播有限公司 </t>
  </si>
  <si>
    <t xml:space="preserve">中国扶贫基金会 </t>
  </si>
  <si>
    <t xml:space="preserve">北京宜生健康科技有限公司 </t>
  </si>
  <si>
    <t xml:space="preserve">北京华星康泰科技发展有限公司 </t>
  </si>
  <si>
    <t xml:space="preserve">中国银行股份有限公司 </t>
  </si>
  <si>
    <t xml:space="preserve">北京特科医疗设备有限公司 </t>
  </si>
  <si>
    <t xml:space="preserve">西安杨森制药有限公司 </t>
  </si>
  <si>
    <t xml:space="preserve">北京羲和颐堤餐饮有限公司 </t>
  </si>
  <si>
    <t xml:space="preserve">北京迎政时装有限公司 </t>
  </si>
  <si>
    <t xml:space="preserve">北京百度公益基金会 </t>
  </si>
  <si>
    <t xml:space="preserve">广西壮族自治区花红药业股份有限公司 </t>
  </si>
  <si>
    <t xml:space="preserve">北京斯利安药业有限公司 </t>
  </si>
  <si>
    <t xml:space="preserve">上海易妙投资管理有限公司（刘付丽平） </t>
  </si>
  <si>
    <t xml:space="preserve">顾家集团有限公司 </t>
  </si>
  <si>
    <t xml:space="preserve">上海念达影视文化传媒有限公司 </t>
  </si>
  <si>
    <t xml:space="preserve">三星（中国）投资有限公司 </t>
  </si>
  <si>
    <t xml:space="preserve">山西华瑞煤业有限公司 </t>
  </si>
  <si>
    <t xml:space="preserve">北京羲和小馆餐饮有限公司第一分公司 </t>
  </si>
  <si>
    <t xml:space="preserve">北京田林贸易有限公司 </t>
  </si>
  <si>
    <t xml:space="preserve">恩施市华硒文化旅游有限责任公司 </t>
  </si>
  <si>
    <t xml:space="preserve">华阳慈善基金会 </t>
  </si>
  <si>
    <t xml:space="preserve">北京亮耳听力技术有限公司工会委员会 </t>
  </si>
  <si>
    <t xml:space="preserve">奥托博克（中国）工业有限公司 </t>
  </si>
  <si>
    <t xml:space="preserve">洛客科技有限公司 </t>
  </si>
  <si>
    <t>河北康辉国际旅行社有限责任公司</t>
  </si>
  <si>
    <t>广西康辉国际旅行社有限公司</t>
  </si>
  <si>
    <t>东莞康辉国际旅行社有限公司</t>
  </si>
  <si>
    <t>湖南新康辉国际旅行社有限责任公司</t>
  </si>
  <si>
    <t>康辉旅游集团重庆国际旅行社有限责任公司</t>
  </si>
  <si>
    <t>上海新康辉国际旅行社有限责任公司</t>
  </si>
  <si>
    <t>大连康辉国际旅行社有限公司</t>
  </si>
  <si>
    <t>广州康辉国际旅行社有限公司</t>
  </si>
  <si>
    <t>湛江康辉国际旅行社有限公司</t>
  </si>
  <si>
    <t>昆明康辉永润旅行社有限公司</t>
  </si>
  <si>
    <t>湖北康辉国际旅行社有限责任公司</t>
  </si>
  <si>
    <t>河南康辉国际旅行社有限责任公司</t>
  </si>
  <si>
    <t>海南康辉国际旅行社有限责任公司</t>
  </si>
  <si>
    <t>四川康辉国际旅行社有限公司</t>
  </si>
  <si>
    <t>昆明康辉源丰旅行社有限公司</t>
  </si>
  <si>
    <t>韶关市康辉旅行社有限公司</t>
  </si>
  <si>
    <t>昆明康辉旅行社有限公司</t>
  </si>
  <si>
    <t>贵阳康辉黔程旅行社有限责任公司</t>
  </si>
  <si>
    <t>云浮康辉国际旅行社有限公司</t>
  </si>
  <si>
    <t>茂名康辉国际旅行社有限公司</t>
  </si>
  <si>
    <t>昆明康辉永恒旅行社有限公司</t>
  </si>
  <si>
    <t>江门康辉国际旅行社有限公司</t>
  </si>
  <si>
    <t>黄山康辉国际旅行社有限责任公司</t>
  </si>
  <si>
    <t>中国康辉西安国际旅行社有限责任公司</t>
  </si>
  <si>
    <t>康辉旅游集团山东国际旅行社有限公司</t>
  </si>
  <si>
    <t>泰安康辉国际旅行社有限公司</t>
  </si>
  <si>
    <t>江苏康辉国际旅行社有限责任公司</t>
  </si>
  <si>
    <t>江阴康辉旅行社有限公司</t>
  </si>
  <si>
    <t>中国康辉旅游集团江西有限公司</t>
  </si>
  <si>
    <t>桂林康辉国际旅行社有限公司</t>
  </si>
  <si>
    <t>中国康辉汕头旅行社有限公司</t>
  </si>
  <si>
    <t>新疆康辉大自然国际旅行社有限责任公司</t>
  </si>
  <si>
    <t xml:space="preserve">
吉林市康辉国际旅行社有限公司      </t>
  </si>
  <si>
    <t>深圳市康辉旅行社有限公司</t>
  </si>
  <si>
    <t>延边康辉国际旅行社有限责任公司</t>
  </si>
  <si>
    <t>厦门康辉国际旅行社有限公司</t>
  </si>
  <si>
    <t>福建省康辉国际旅行社股份有限公司</t>
  </si>
  <si>
    <t>康辉旅游集团浙江国际旅行社有限公司</t>
  </si>
  <si>
    <t>武夷山市康辉国际旅行社有限公司</t>
  </si>
  <si>
    <t>珠海康辉国际旅行社有限公司</t>
  </si>
  <si>
    <t>莆田康辉旅行社有限公司</t>
  </si>
  <si>
    <t>辽宁康辉国际旅行社有限公司</t>
  </si>
  <si>
    <t>康辉集团黑龙江国际旅行社有限公司</t>
  </si>
  <si>
    <t>康辉集团黑龙江国际旅行社有限公司方正分公司</t>
  </si>
  <si>
    <t xml:space="preserve">
康辉集团黑龙江国际旅行社有限公司中央大街分公司 </t>
  </si>
  <si>
    <t>康辉集团黑龙江国际旅行社有限公司兰西分公司</t>
  </si>
  <si>
    <t>康辉集团黑龙江国际旅行社有限公司哈西分公司</t>
  </si>
  <si>
    <t>安徽康辉国际旅行社有限责任公司</t>
  </si>
  <si>
    <t>赣州康辉国际旅行社有限责任公司</t>
  </si>
  <si>
    <t>康辉集团北京国际会议展览有限公司</t>
  </si>
  <si>
    <t>池州康辉旅行社有限公司</t>
  </si>
  <si>
    <t xml:space="preserve">中国康辉苏州国际旅行社有限公司 </t>
  </si>
  <si>
    <t>抚远东极康辉国际旅行社有限公司</t>
  </si>
  <si>
    <t>青海省康辉国际旅行社有限责任公司</t>
  </si>
  <si>
    <t>南京康辉国际旅行社有限公司</t>
  </si>
  <si>
    <t>宁夏康辉国际旅行社有限公司</t>
  </si>
  <si>
    <t>佛山康辉国际旅行社有限公司</t>
  </si>
  <si>
    <t>康辉旅游集团（青岛）有限公司</t>
  </si>
  <si>
    <t>中国第一汽车集团有限公司</t>
  </si>
  <si>
    <t xml:space="preserve">中国康辉旅游集团有限公司 </t>
  </si>
  <si>
    <t xml:space="preserve">北京中安信成投资有限公司 </t>
  </si>
  <si>
    <t xml:space="preserve">重庆众合共赢科技有限公司 </t>
  </si>
  <si>
    <t xml:space="preserve">佳通轮胎（中国）投资有限公司 </t>
  </si>
  <si>
    <t xml:space="preserve">北京知享乐由文化传播有限公司 </t>
  </si>
  <si>
    <t xml:space="preserve">三菱化学控股管理（北京）有限公司 </t>
  </si>
  <si>
    <t xml:space="preserve">北京动起来文化传媒有限公司 </t>
  </si>
  <si>
    <t xml:space="preserve">西万拓听力技术（苏州）有限公司 </t>
  </si>
  <si>
    <t xml:space="preserve">明门（中国）幼童用品有限公司 </t>
  </si>
  <si>
    <t xml:space="preserve">北京羲和三里餐饮有限公司 </t>
  </si>
  <si>
    <t xml:space="preserve">东京海上日动火灾保险（中国）有限公司 </t>
  </si>
  <si>
    <t xml:space="preserve">沃欧咖啡销售（北京）有限公司 </t>
  </si>
  <si>
    <t xml:space="preserve">临泽县总工会 </t>
  </si>
  <si>
    <t xml:space="preserve">旭硝子(中国）投资有限公司 </t>
  </si>
  <si>
    <t>海南德鑫制冷科技有限公司</t>
  </si>
  <si>
    <t>海南海伦南方车辆服务有限公司</t>
  </si>
  <si>
    <t>江苏苏南建设集团有限公司海南分公司</t>
  </si>
  <si>
    <t>海南亿恒电气工程有限公司</t>
  </si>
  <si>
    <t>海南多嘉电梯工程有限公司</t>
  </si>
  <si>
    <t>海南豪约客餐饮管理有限公司</t>
  </si>
  <si>
    <t>爱狄娅（海南）母婴护理服务有限公司</t>
  </si>
  <si>
    <t xml:space="preserve"> 海口鑫贸石化有限公司</t>
  </si>
  <si>
    <t>浙江恒欣建筑设计股份有限公司海南分公司</t>
  </si>
  <si>
    <t>海南杰瑞思医疗器械有限公司</t>
  </si>
  <si>
    <t>海南锦香坊食品有限公司</t>
  </si>
  <si>
    <t>海口富利达贸易有限公司</t>
  </si>
  <si>
    <t>海南联合航空旅游集团有限公司</t>
  </si>
  <si>
    <t>海南富家豪装饰有限公司</t>
  </si>
  <si>
    <t>海南鸿禾水业有限公司</t>
  </si>
  <si>
    <t>海南重力建筑工程有限公司</t>
  </si>
  <si>
    <t>海南中盛园林绿化工程有限公司</t>
  </si>
  <si>
    <t>海南艾靓尚服饰有限公司</t>
  </si>
  <si>
    <t>海南惠三农农业开发有限公司</t>
  </si>
  <si>
    <t>海口银雁金融配套服务有限公司</t>
  </si>
  <si>
    <t>海南州田传媒有限公司</t>
  </si>
  <si>
    <t>海南庆佳味食品有限公司</t>
  </si>
  <si>
    <t>海南佳艺星贸易有限公司</t>
  </si>
  <si>
    <t>海南蜂星事达电讯有限公司</t>
  </si>
  <si>
    <t>海南健友药业有限公司</t>
  </si>
  <si>
    <t>三亚富裕达贸易有限公司</t>
  </si>
  <si>
    <t>海口红树苗文化教育发展中心</t>
  </si>
  <si>
    <t xml:space="preserve">上海庆兵路基材料有限公司 </t>
  </si>
  <si>
    <t xml:space="preserve">三菱东京日联银行（中国）有限公司北京分行 </t>
  </si>
  <si>
    <t xml:space="preserve">广州窗户贸易有限公司（广州门市） </t>
  </si>
  <si>
    <t xml:space="preserve">广州富户贸易有限公司 </t>
  </si>
  <si>
    <t xml:space="preserve">北京吉祥泰合技术服务有限公司 </t>
  </si>
  <si>
    <t xml:space="preserve">上海意砖贸易有限公司 </t>
  </si>
  <si>
    <t xml:space="preserve">陕西海鸿投资集团有限公司 </t>
  </si>
  <si>
    <t xml:space="preserve">麒麟（中国）投资有限公司 </t>
  </si>
  <si>
    <t xml:space="preserve">三菱电机（中国）有限公司 </t>
  </si>
  <si>
    <t xml:space="preserve">美国领先仿生有限公司Advanced Bionics LLC </t>
  </si>
  <si>
    <t xml:space="preserve">江苏康瑞德家庭医疗护理用品有限公司 </t>
  </si>
  <si>
    <t xml:space="preserve">阿里体育有限公司 </t>
  </si>
  <si>
    <t xml:space="preserve">云上云下（北京）网络科技有限公司 </t>
  </si>
  <si>
    <t xml:space="preserve">山东太阳鸟服饰有限公司  </t>
  </si>
  <si>
    <t xml:space="preserve">中国海油海洋环境与生态保护公益基金会 </t>
  </si>
  <si>
    <t xml:space="preserve">捷客斯（北京）企业管理有限公司 </t>
  </si>
  <si>
    <t xml:space="preserve">三星财产保险（中国）有限公司 </t>
  </si>
  <si>
    <t xml:space="preserve">衣恋时装（上海）有限公司 </t>
  </si>
  <si>
    <t xml:space="preserve">瑞安管理（上海）有限公司 </t>
  </si>
  <si>
    <t xml:space="preserve">中远海运慈善基金会 </t>
  </si>
  <si>
    <t xml:space="preserve">北京报关协会 </t>
  </si>
  <si>
    <t xml:space="preserve">世盟物流控股股份有限公司 </t>
  </si>
  <si>
    <t xml:space="preserve">北京纵坐标国际物流有限公司 </t>
  </si>
  <si>
    <t xml:space="preserve">三菱综合材料管理（上海）有限公司 </t>
  </si>
  <si>
    <t xml:space="preserve">天盈贸易（上海）有限公司 </t>
  </si>
  <si>
    <t xml:space="preserve">北京羲和小馆餐饮有限公司 </t>
  </si>
  <si>
    <t xml:space="preserve">北京爱德发科技有限公司 </t>
  </si>
  <si>
    <t xml:space="preserve">交通银行股份有限公司 </t>
  </si>
  <si>
    <t xml:space="preserve">建昌帮医药经营有限公司 </t>
  </si>
  <si>
    <t xml:space="preserve">宇旭时装（上海）有限公司 </t>
  </si>
  <si>
    <t xml:space="preserve">深圳寰影文化传媒有限公司 </t>
  </si>
  <si>
    <t xml:space="preserve">陕西智冠控股集团有限责任公司 </t>
  </si>
  <si>
    <t xml:space="preserve">中国光彩事业基金会 </t>
  </si>
  <si>
    <t xml:space="preserve">广州江岚三月月子家政有限公司 </t>
  </si>
  <si>
    <t xml:space="preserve">上海泽屹投资管理有限公司 </t>
  </si>
  <si>
    <t xml:space="preserve">北京哈哈笑餐饮管理有限公司 </t>
  </si>
  <si>
    <t xml:space="preserve">北京万升康达经贸有限公司 </t>
  </si>
  <si>
    <t xml:space="preserve">大王（南通）生活用品有限公司 </t>
  </si>
  <si>
    <t xml:space="preserve">江阴市新盛医疗器材设备有限公司 </t>
  </si>
  <si>
    <t>北京东方绮丽服装服饰有限责任公司</t>
  </si>
  <si>
    <t>北京羲和雅苑餐饮有限公司</t>
  </si>
  <si>
    <t>北京信德运通科贸有限公司</t>
  </si>
  <si>
    <t>北京唐密曼荼罗文化传播有限公司</t>
  </si>
  <si>
    <t>珠海市创富置业有限公司</t>
  </si>
  <si>
    <t>石家庄萨智文化传播有限公司</t>
  </si>
  <si>
    <t>北京周林频谱科技有限公司</t>
  </si>
  <si>
    <t>欧莱雅（中国）有限公司</t>
  </si>
  <si>
    <t>海南省菠菜文化娱乐有限公司</t>
  </si>
  <si>
    <t>腾讯公益慈善基金会</t>
  </si>
  <si>
    <t>利津颐新置业有限公司</t>
  </si>
  <si>
    <t>网上捐款支付宝</t>
  </si>
  <si>
    <t>境内物资捐赠</t>
  </si>
  <si>
    <t>北京乐程商贸有限公司</t>
  </si>
  <si>
    <t>大溪地诺丽饮料（中国）有限公司</t>
  </si>
  <si>
    <t xml:space="preserve">上海拉夏贝尔服饰股份有限公司 </t>
  </si>
  <si>
    <t xml:space="preserve">深圳市信息无障碍研究会 </t>
  </si>
  <si>
    <t>北京知力科学文化传播有限公司</t>
  </si>
  <si>
    <t xml:space="preserve">广西紧急救援促进中心 </t>
  </si>
  <si>
    <t>深圳市慈善会</t>
  </si>
  <si>
    <t>菲诗小铺（上海）化妆品销售有限公司</t>
  </si>
  <si>
    <t>北京华联商厦股份有限公司</t>
  </si>
  <si>
    <t>乐金生活健康贸易（上海）有限公司</t>
  </si>
  <si>
    <t>北京迎政时装有限公司</t>
  </si>
  <si>
    <t xml:space="preserve">中国北斗图书发行（北京）有限公司 </t>
  </si>
  <si>
    <t xml:space="preserve">杭州爱听科技有限公司 </t>
  </si>
  <si>
    <t xml:space="preserve">江西省悦迪医疗科技有限公司 </t>
  </si>
  <si>
    <t xml:space="preserve">乐高玩具（上海）有限公司 </t>
  </si>
  <si>
    <t>北京亮耳听力技术有限公司</t>
  </si>
  <si>
    <t>福建省残疾人福利基金会</t>
  </si>
  <si>
    <t>北京东大正保科技有限公司</t>
  </si>
  <si>
    <t>北京特科医疗设备有限公司</t>
  </si>
  <si>
    <t>韩友财团</t>
  </si>
  <si>
    <t>衣恋时装(上海)有限公司</t>
  </si>
  <si>
    <t>索诺瓦听力技术（上海）有限公司</t>
  </si>
  <si>
    <t>北京国泰康扶国际贸易有限公司</t>
  </si>
  <si>
    <t>境外单位捐赠</t>
  </si>
  <si>
    <t xml:space="preserve">澳门基金会 </t>
  </si>
  <si>
    <t xml:space="preserve">COCHLEAR LIMITED </t>
  </si>
  <si>
    <t xml:space="preserve">澳门霍英东基金会 </t>
  </si>
  <si>
    <t xml:space="preserve">MITSUBISHI MOTORS CORPORATION </t>
  </si>
  <si>
    <t xml:space="preserve">MITSUBISHI HEAVY INDUSTRIES,LTD. </t>
  </si>
  <si>
    <t xml:space="preserve">MITSUBISHI CORPORATION </t>
  </si>
  <si>
    <t xml:space="preserve">CABOT CORPORATION FOUNDATION INC </t>
  </si>
  <si>
    <t>MED-EL Elektromedizinische Geraete GmbH</t>
  </si>
  <si>
    <t>REHABILITATION INTERNATIONAL</t>
  </si>
  <si>
    <t>境外物资捐赠</t>
  </si>
  <si>
    <t>Wonderland  Nurserygoods Co.Ltd</t>
  </si>
  <si>
    <t>华阳投资（香港）有限公司</t>
  </si>
  <si>
    <t>编制单位：中国残疾人福利基金会</t>
  </si>
  <si>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短期投资</t>
    </r>
  </si>
  <si>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其他流动负债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</si>
  <si>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长期投资合计</t>
    </r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</si>
  <si>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长期负债合计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</si>
  <si>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负债合计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</si>
  <si>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固定资产合计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</si>
  <si>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限定性净资产</t>
    </r>
  </si>
  <si>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净资产合计</t>
    </r>
  </si>
  <si>
    <t xml:space="preserve"> 2018年度</t>
  </si>
  <si>
    <t>业 务 活 动 表</t>
  </si>
  <si>
    <r>
      <rPr>
        <sz val="10"/>
        <rFont val="宋体"/>
        <family val="0"/>
      </rPr>
      <t>　　　　　</t>
    </r>
  </si>
  <si>
    <r>
      <rPr>
        <sz val="10"/>
        <rFont val="宋体"/>
        <family val="0"/>
      </rPr>
      <t>编制单位：中国残疾人福利基金会</t>
    </r>
    <r>
      <rPr>
        <sz val="10"/>
        <rFont val="Arial Narrow"/>
        <family val="2"/>
      </rPr>
      <t xml:space="preserve">                                                                                      </t>
    </r>
  </si>
  <si>
    <r>
      <t>2018</t>
    </r>
    <r>
      <rPr>
        <sz val="10"/>
        <rFont val="宋体"/>
        <family val="0"/>
      </rPr>
      <t>年度</t>
    </r>
  </si>
  <si>
    <t>　单位：元</t>
  </si>
  <si>
    <r>
      <rPr>
        <sz val="10"/>
        <rFont val="宋体"/>
        <family val="0"/>
      </rPr>
      <t>项</t>
    </r>
    <r>
      <rPr>
        <sz val="10"/>
        <rFont val="Arial Narrow"/>
        <family val="2"/>
      </rPr>
      <t xml:space="preserve">   </t>
    </r>
    <r>
      <rPr>
        <sz val="10"/>
        <rFont val="宋体"/>
        <family val="0"/>
      </rPr>
      <t>目</t>
    </r>
  </si>
  <si>
    <t>行次</t>
  </si>
  <si>
    <t>上年数</t>
  </si>
  <si>
    <t>本年数</t>
  </si>
  <si>
    <t>非限定性</t>
  </si>
  <si>
    <t>限定性</t>
  </si>
  <si>
    <t>合计</t>
  </si>
  <si>
    <t>非限定性</t>
  </si>
  <si>
    <t>限定性</t>
  </si>
  <si>
    <t>一、收入</t>
  </si>
  <si>
    <r>
      <rPr>
        <sz val="9"/>
        <rFont val="宋体"/>
        <family val="0"/>
      </rPr>
      <t>其中：捐赠收入</t>
    </r>
  </si>
  <si>
    <r>
      <t xml:space="preserve">            </t>
    </r>
    <r>
      <rPr>
        <sz val="9"/>
        <rFont val="宋体"/>
        <family val="0"/>
      </rPr>
      <t>会费收入</t>
    </r>
  </si>
  <si>
    <r>
      <t xml:space="preserve">            </t>
    </r>
    <r>
      <rPr>
        <sz val="9"/>
        <rFont val="宋体"/>
        <family val="0"/>
      </rPr>
      <t>提供服务收入</t>
    </r>
  </si>
  <si>
    <r>
      <rPr>
        <sz val="9"/>
        <rFont val="宋体"/>
        <family val="0"/>
      </rPr>
      <t>　</t>
    </r>
    <r>
      <rPr>
        <sz val="9"/>
        <rFont val="Arial Narrow"/>
        <family val="2"/>
      </rPr>
      <t xml:space="preserve">    </t>
    </r>
    <r>
      <rPr>
        <sz val="9"/>
        <rFont val="宋体"/>
        <family val="0"/>
      </rPr>
      <t>　商品销售收入</t>
    </r>
  </si>
  <si>
    <r>
      <t xml:space="preserve">  </t>
    </r>
    <r>
      <rPr>
        <sz val="9"/>
        <rFont val="宋体"/>
        <family val="0"/>
      </rPr>
      <t>　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　政府补助收入</t>
    </r>
  </si>
  <si>
    <r>
      <t xml:space="preserve">            </t>
    </r>
    <r>
      <rPr>
        <sz val="9"/>
        <rFont val="宋体"/>
        <family val="0"/>
      </rPr>
      <t>投资收益</t>
    </r>
  </si>
  <si>
    <r>
      <t xml:space="preserve">            </t>
    </r>
    <r>
      <rPr>
        <sz val="9"/>
        <rFont val="宋体"/>
        <family val="0"/>
      </rPr>
      <t>其他收入</t>
    </r>
  </si>
  <si>
    <t>收入合计</t>
  </si>
  <si>
    <t>二、费用</t>
  </si>
  <si>
    <r>
      <rPr>
        <sz val="9"/>
        <rFont val="宋体"/>
        <family val="0"/>
      </rPr>
      <t>（一）业务活动成本</t>
    </r>
  </si>
  <si>
    <r>
      <rPr>
        <sz val="9"/>
        <rFont val="宋体"/>
        <family val="0"/>
      </rPr>
      <t>其中：捐赠项目成本</t>
    </r>
  </si>
  <si>
    <r>
      <t xml:space="preserve">            </t>
    </r>
    <r>
      <rPr>
        <sz val="9"/>
        <rFont val="宋体"/>
        <family val="0"/>
      </rPr>
      <t>提供服务成本</t>
    </r>
  </si>
  <si>
    <r>
      <t xml:space="preserve">            </t>
    </r>
    <r>
      <rPr>
        <sz val="9"/>
        <rFont val="宋体"/>
        <family val="0"/>
      </rPr>
      <t>商品销售成本</t>
    </r>
  </si>
  <si>
    <r>
      <t xml:space="preserve">            </t>
    </r>
    <r>
      <rPr>
        <sz val="9"/>
        <rFont val="宋体"/>
        <family val="0"/>
      </rPr>
      <t>政府补助成本</t>
    </r>
  </si>
  <si>
    <r>
      <t xml:space="preserve">            </t>
    </r>
    <r>
      <rPr>
        <sz val="9"/>
        <rFont val="宋体"/>
        <family val="0"/>
      </rPr>
      <t>税金及附加</t>
    </r>
  </si>
  <si>
    <r>
      <rPr>
        <sz val="9"/>
        <rFont val="宋体"/>
        <family val="0"/>
      </rPr>
      <t>（二）管理费用</t>
    </r>
  </si>
  <si>
    <r>
      <rPr>
        <sz val="9"/>
        <rFont val="宋体"/>
        <family val="0"/>
      </rPr>
      <t>（三）筹资费用</t>
    </r>
  </si>
  <si>
    <r>
      <rPr>
        <sz val="9"/>
        <rFont val="宋体"/>
        <family val="0"/>
      </rPr>
      <t>（四）其他费用</t>
    </r>
  </si>
  <si>
    <t>费用合计</t>
  </si>
  <si>
    <t>三、限定性净资产转为非限定性净资产</t>
  </si>
  <si>
    <r>
      <rPr>
        <sz val="9"/>
        <rFont val="宋体"/>
        <family val="0"/>
      </rPr>
      <t>四、净资产变动额（若为净资产减少额，以</t>
    </r>
    <r>
      <rPr>
        <sz val="9"/>
        <rFont val="Arial Narrow"/>
        <family val="2"/>
      </rPr>
      <t>“-”</t>
    </r>
    <r>
      <rPr>
        <sz val="9"/>
        <rFont val="宋体"/>
        <family val="0"/>
      </rPr>
      <t>号填列）</t>
    </r>
  </si>
  <si>
    <r>
      <t xml:space="preserve">    </t>
    </r>
    <r>
      <rPr>
        <sz val="10"/>
        <rFont val="宋体"/>
        <family val="0"/>
      </rPr>
      <t>单位负责人：</t>
    </r>
    <r>
      <rPr>
        <sz val="10"/>
        <rFont val="Times New Roman"/>
        <family val="1"/>
      </rPr>
      <t xml:space="preserve">                                                                      </t>
    </r>
    <r>
      <rPr>
        <sz val="10"/>
        <rFont val="宋体"/>
        <family val="0"/>
      </rPr>
      <t>复核：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宋体"/>
        <family val="0"/>
      </rPr>
      <t>制表：</t>
    </r>
  </si>
  <si>
    <t xml:space="preserve">李光锐 </t>
  </si>
  <si>
    <t xml:space="preserve">爱心人士  </t>
  </si>
  <si>
    <t xml:space="preserve">吴万梅 </t>
  </si>
  <si>
    <t xml:space="preserve">马宝田 </t>
  </si>
  <si>
    <t xml:space="preserve">凌震华 </t>
  </si>
  <si>
    <t>陈敏珊</t>
  </si>
  <si>
    <t xml:space="preserve">于怀君 </t>
  </si>
  <si>
    <t>赵楠曦</t>
  </si>
  <si>
    <t>刘萍</t>
  </si>
  <si>
    <t>贺荣光</t>
  </si>
  <si>
    <t xml:space="preserve">仝玉民 </t>
  </si>
  <si>
    <t>李明豫</t>
  </si>
  <si>
    <t xml:space="preserve">胡凡 </t>
  </si>
  <si>
    <t xml:space="preserve">王俊杰、宋丹妮夫妇 </t>
  </si>
  <si>
    <t xml:space="preserve">彦翔 </t>
  </si>
  <si>
    <t xml:space="preserve">马国杰 </t>
  </si>
  <si>
    <t xml:space="preserve">曾凡波 </t>
  </si>
  <si>
    <t xml:space="preserve">彭麦秋 </t>
  </si>
  <si>
    <t xml:space="preserve">罗小华 </t>
  </si>
  <si>
    <t>吕力</t>
  </si>
  <si>
    <t xml:space="preserve">王宝顺 </t>
  </si>
  <si>
    <t xml:space="preserve">高泉宏康 </t>
  </si>
  <si>
    <t xml:space="preserve">刘芳 </t>
  </si>
  <si>
    <t xml:space="preserve">胡开文 </t>
  </si>
  <si>
    <t>张健</t>
  </si>
  <si>
    <t>徐卫东</t>
  </si>
  <si>
    <t xml:space="preserve"> 邢馨予 </t>
  </si>
  <si>
    <t>史文华</t>
  </si>
  <si>
    <t>卢   佳</t>
  </si>
  <si>
    <t>序号</t>
  </si>
  <si>
    <t>捐款来源</t>
  </si>
  <si>
    <t>捐赠单位（个人）</t>
  </si>
  <si>
    <t>2018年中国残疾人福利基金会捐赠者明细表</t>
  </si>
  <si>
    <t>2018年中国残疾人福利基金会公益项目支出表</t>
  </si>
  <si>
    <t>编制单位：中国残疾人福利基金会            2018年度</t>
  </si>
  <si>
    <t>2018年中国残疾人福利基金会管理费用明细表</t>
  </si>
  <si>
    <t>编制单位：中国残疾人福利基金会               2018年度</t>
  </si>
  <si>
    <t xml:space="preserve">    物业专项维修基金</t>
  </si>
  <si>
    <t>二、事物物品耗费和服务开支</t>
  </si>
  <si>
    <t>三、资产折旧（摊销）及运行维护费用</t>
  </si>
  <si>
    <t xml:space="preserve">    水费</t>
  </si>
  <si>
    <t xml:space="preserve">    电费</t>
  </si>
  <si>
    <t xml:space="preserve">    煤气费</t>
  </si>
  <si>
    <t>四、税费</t>
  </si>
  <si>
    <t>五、其他费用</t>
  </si>
  <si>
    <t xml:space="preserve">   人员工资及福利费小计</t>
  </si>
  <si>
    <t xml:space="preserve">   资产折旧（摊销）及运行维护费用小计</t>
  </si>
  <si>
    <t xml:space="preserve">   事物物品耗费和服务开支小计</t>
  </si>
  <si>
    <t xml:space="preserve">    --“中远海运助听动”项目 </t>
  </si>
  <si>
    <t xml:space="preserve">    --“明门轮椅”项目</t>
  </si>
  <si>
    <t xml:space="preserve">    --“明门基金”项目</t>
  </si>
  <si>
    <t xml:space="preserve">    --“大溪地诺丽助残”项目</t>
  </si>
  <si>
    <r>
      <t xml:space="preserve">    --“资助广西残疾人福利基金会”</t>
    </r>
    <r>
      <rPr>
        <sz val="10"/>
        <rFont val="宋体"/>
        <family val="0"/>
      </rPr>
      <t xml:space="preserve"> </t>
    </r>
  </si>
  <si>
    <t xml:space="preserve">    --“新盛医疗助行”项目</t>
  </si>
  <si>
    <t xml:space="preserve">    --“交通银行助学”项目</t>
  </si>
  <si>
    <t xml:space="preserve">    --“助力残疾青少年科普阅读”项目</t>
  </si>
  <si>
    <t xml:space="preserve">    --“我把世界告诉你”项目</t>
  </si>
  <si>
    <t xml:space="preserve">    --“听障儿童幼儿园乐高课程”项目</t>
  </si>
  <si>
    <r>
      <t xml:space="preserve">    --“三星财险</t>
    </r>
    <r>
      <rPr>
        <sz val="10"/>
        <rFont val="宋体"/>
        <family val="0"/>
      </rPr>
      <t>”项目</t>
    </r>
  </si>
  <si>
    <t xml:space="preserve">    --“长效针剂（善思达）援助”项目</t>
  </si>
  <si>
    <t xml:space="preserve">    --“集善瑞安培训”项目</t>
  </si>
  <si>
    <t xml:space="preserve">    --“互联乐业网络就业”项目</t>
  </si>
  <si>
    <t xml:space="preserve">    --“精神障碍防治”项目</t>
  </si>
  <si>
    <t xml:space="preserve">    --“资助天津医科大学” </t>
  </si>
  <si>
    <t xml:space="preserve">    --“机场公益宣传”项目 </t>
  </si>
  <si>
    <t xml:space="preserve">    --“盲人学电脑”项目</t>
  </si>
  <si>
    <t xml:space="preserve">    --“资助江西省残疾人福利基金会” </t>
  </si>
  <si>
    <t xml:space="preserve">    --“保健品捐赠”项目 </t>
  </si>
  <si>
    <t xml:space="preserve">    --“集善斯利安•爱的守护”项目 </t>
  </si>
  <si>
    <t xml:space="preserve">    --“BHG Care社区关爱行动”助残公益项目</t>
  </si>
  <si>
    <t xml:space="preserve">    --“鸿星助力·衣路有爱”项目</t>
  </si>
  <si>
    <t xml:space="preserve">    --“安心托付”项目</t>
  </si>
  <si>
    <t xml:space="preserve">    --“喜马拉雅曹雁讲故事”项目</t>
  </si>
  <si>
    <t xml:space="preserve">    --“助力盲人足球公益”项目</t>
  </si>
  <si>
    <t xml:space="preserve">    --“周林频谱集善康复之家”项目</t>
  </si>
  <si>
    <t xml:space="preserve">    --“资助江苏省残疾人福利基金会” </t>
  </si>
  <si>
    <t xml:space="preserve">    --“集善扶贫健康行-眼病（白内障）”项目</t>
  </si>
  <si>
    <t xml:space="preserve">    --“集善扶贫健康行-孤独症”项目</t>
  </si>
  <si>
    <t xml:space="preserve">    --“最美传承”项目</t>
  </si>
  <si>
    <t xml:space="preserve">    --“拨付北京善行直达信息服务有限责任公司”</t>
  </si>
  <si>
    <t xml:space="preserve">    --“资助中国残疾人艺术团”</t>
  </si>
  <si>
    <t xml:space="preserve">    --“拨付善观国际文化传媒（北京）有限公司”</t>
  </si>
  <si>
    <t xml:space="preserve">    --“资助宁夏、甘肃残疾人福利基金会”</t>
  </si>
  <si>
    <r>
      <t xml:space="preserve">    --“孙楠</t>
    </r>
    <r>
      <rPr>
        <sz val="10"/>
        <rFont val="宋体"/>
        <family val="0"/>
      </rPr>
      <t>·重塑未来专项基金</t>
    </r>
    <r>
      <rPr>
        <sz val="10"/>
        <rFont val="宋体"/>
        <family val="0"/>
      </rPr>
      <t>”项目</t>
    </r>
  </si>
  <si>
    <t xml:space="preserve">    --“无障碍艺途 让爱无碍”项目</t>
  </si>
  <si>
    <t xml:space="preserve">    --“从脑瘫儿到阳光鹿童”项目</t>
  </si>
  <si>
    <t xml:space="preserve">    --“资助哈尔滨市香坊区诚铭匠公益助残服务中心” </t>
  </si>
  <si>
    <t xml:space="preserve">    --“资助重庆市渝北区天爱残疾人康复训练中心” </t>
  </si>
  <si>
    <t xml:space="preserve">    --“助力脑瘫儿童行走”项目</t>
  </si>
  <si>
    <t xml:space="preserve">    --“资助沧州市运河区橄榄树培智学校” </t>
  </si>
  <si>
    <t xml:space="preserve">    --“家是温暖的避风港” 项目</t>
  </si>
  <si>
    <t xml:space="preserve">    --“助星儿圆梦” 项目</t>
  </si>
  <si>
    <t xml:space="preserve">    --“空中花园植物共融” 项目</t>
  </si>
  <si>
    <t xml:space="preserve">    --“我撑你” 项目</t>
  </si>
  <si>
    <t xml:space="preserve">    --“渐冻人扶残助残计划” 项目</t>
  </si>
  <si>
    <t xml:space="preserve">    --“星星的孩子—孤独症和智障儿童夏令营” 项目</t>
  </si>
  <si>
    <t xml:space="preserve">    --“集善特殊教育学校教师资助计划” 项目</t>
  </si>
  <si>
    <t xml:space="preserve">    --“渐冻人暖心护理包”项目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</si>
</sst>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"/>
    <numFmt numFmtId="192" formatCode="yyyy&quot;年&quot;m&quot;月&quot;d&quot;日&quot;;@"/>
    <numFmt numFmtId="193" formatCode="##,##0.00"/>
    <numFmt numFmtId="194" formatCode="0_);[Red]\(0\)"/>
    <numFmt numFmtId="195" formatCode="_ * #,##0.000_ ;_ * \-#,##0.000_ ;_ * &quot;-&quot;???_ ;_ @_ "/>
  </numFmts>
  <fonts count="6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隶书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幼圆"/>
      <family val="3"/>
    </font>
    <font>
      <sz val="11"/>
      <name val="Times New Roman"/>
      <family val="1"/>
    </font>
    <font>
      <b/>
      <sz val="11"/>
      <name val="幼圆"/>
      <family val="3"/>
    </font>
    <font>
      <sz val="10"/>
      <name val="Times New Roman"/>
      <family val="1"/>
    </font>
    <font>
      <b/>
      <sz val="16"/>
      <name val="宋体"/>
      <family val="0"/>
    </font>
    <font>
      <sz val="12"/>
      <name val="幼圆"/>
      <family val="3"/>
    </font>
    <font>
      <sz val="20"/>
      <name val="黑体"/>
      <family val="3"/>
    </font>
    <font>
      <sz val="10"/>
      <name val="黑体"/>
      <family val="3"/>
    </font>
    <font>
      <sz val="10"/>
      <name val="Arial Narrow"/>
      <family val="2"/>
    </font>
    <font>
      <sz val="11"/>
      <name val="黑体"/>
      <family val="3"/>
    </font>
    <font>
      <sz val="20"/>
      <name val="Times New Roman"/>
      <family val="1"/>
    </font>
    <font>
      <b/>
      <sz val="20"/>
      <name val="黑体"/>
      <family val="3"/>
    </font>
    <font>
      <sz val="9"/>
      <name val="Arial Narrow"/>
      <family val="2"/>
    </font>
    <font>
      <b/>
      <sz val="10"/>
      <name val="Times New Roman"/>
      <family val="1"/>
    </font>
    <font>
      <sz val="11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1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6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2" fillId="0" borderId="0" xfId="49" applyFont="1" applyAlignment="1">
      <alignment horizontal="right"/>
    </xf>
    <xf numFmtId="43" fontId="10" fillId="0" borderId="10" xfId="49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shrinkToFi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10" fillId="0" borderId="0" xfId="49" applyFont="1" applyBorder="1" applyAlignment="1">
      <alignment vertical="center"/>
    </xf>
    <xf numFmtId="43" fontId="10" fillId="0" borderId="0" xfId="49" applyFont="1" applyAlignment="1">
      <alignment vertical="center"/>
    </xf>
    <xf numFmtId="43" fontId="10" fillId="0" borderId="0" xfId="49" applyFont="1" applyAlignment="1">
      <alignment horizontal="right" vertical="center"/>
    </xf>
    <xf numFmtId="43" fontId="15" fillId="0" borderId="11" xfId="49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3" fontId="15" fillId="0" borderId="11" xfId="49" applyFont="1" applyBorder="1" applyAlignment="1">
      <alignment vertical="center"/>
    </xf>
    <xf numFmtId="43" fontId="15" fillId="0" borderId="12" xfId="49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43" fontId="20" fillId="0" borderId="10" xfId="49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184" fontId="10" fillId="0" borderId="10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184" fontId="10" fillId="0" borderId="10" xfId="0" applyNumberFormat="1" applyFont="1" applyFill="1" applyBorder="1" applyAlignment="1">
      <alignment horizontal="right"/>
    </xf>
    <xf numFmtId="184" fontId="20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43" fontId="2" fillId="0" borderId="0" xfId="49" applyFont="1" applyAlignment="1">
      <alignment/>
    </xf>
    <xf numFmtId="0" fontId="23" fillId="0" borderId="0" xfId="0" applyFont="1" applyAlignment="1">
      <alignment horizontal="center" vertical="center"/>
    </xf>
    <xf numFmtId="43" fontId="23" fillId="0" borderId="0" xfId="49" applyFont="1" applyBorder="1" applyAlignment="1">
      <alignment vertical="center"/>
    </xf>
    <xf numFmtId="43" fontId="23" fillId="0" borderId="0" xfId="49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43" fontId="15" fillId="0" borderId="0" xfId="49" applyFont="1" applyAlignment="1">
      <alignment horizontal="right" vertical="center"/>
    </xf>
    <xf numFmtId="43" fontId="15" fillId="0" borderId="12" xfId="49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43" fontId="24" fillId="0" borderId="0" xfId="0" applyNumberFormat="1" applyFont="1" applyAlignment="1">
      <alignment vertical="center"/>
    </xf>
    <xf numFmtId="195" fontId="24" fillId="0" borderId="0" xfId="0" applyNumberFormat="1" applyFont="1" applyAlignment="1">
      <alignment vertical="center"/>
    </xf>
    <xf numFmtId="43" fontId="24" fillId="0" borderId="0" xfId="49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10" fontId="24" fillId="0" borderId="0" xfId="33" applyNumberFormat="1" applyFont="1" applyAlignment="1">
      <alignment vertical="center"/>
    </xf>
    <xf numFmtId="0" fontId="19" fillId="0" borderId="15" xfId="0" applyFont="1" applyBorder="1" applyAlignment="1">
      <alignment vertical="center" wrapText="1"/>
    </xf>
    <xf numFmtId="43" fontId="15" fillId="0" borderId="11" xfId="49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43" fontId="15" fillId="0" borderId="13" xfId="49" applyFont="1" applyBorder="1" applyAlignment="1">
      <alignment vertical="center"/>
    </xf>
    <xf numFmtId="43" fontId="15" fillId="0" borderId="17" xfId="49" applyFont="1" applyBorder="1" applyAlignment="1">
      <alignment vertical="center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43" fontId="15" fillId="0" borderId="12" xfId="0" applyNumberFormat="1" applyFont="1" applyFill="1" applyBorder="1" applyAlignment="1">
      <alignment horizontal="right"/>
    </xf>
    <xf numFmtId="191" fontId="15" fillId="0" borderId="12" xfId="0" applyNumberFormat="1" applyFont="1" applyFill="1" applyBorder="1" applyAlignment="1">
      <alignment horizontal="right"/>
    </xf>
    <xf numFmtId="43" fontId="15" fillId="0" borderId="20" xfId="0" applyNumberFormat="1" applyFont="1" applyFill="1" applyBorder="1" applyAlignment="1">
      <alignment horizontal="right"/>
    </xf>
    <xf numFmtId="191" fontId="15" fillId="0" borderId="2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191" fontId="15" fillId="0" borderId="17" xfId="0" applyNumberFormat="1" applyFont="1" applyFill="1" applyBorder="1" applyAlignment="1">
      <alignment horizontal="right"/>
    </xf>
    <xf numFmtId="43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right"/>
    </xf>
    <xf numFmtId="43" fontId="15" fillId="0" borderId="11" xfId="49" applyFont="1" applyFill="1" applyBorder="1" applyAlignment="1">
      <alignment/>
    </xf>
    <xf numFmtId="0" fontId="60" fillId="0" borderId="1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84" fontId="14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4" fontId="15" fillId="0" borderId="11" xfId="49" applyNumberFormat="1" applyFont="1" applyFill="1" applyBorder="1" applyAlignment="1">
      <alignment/>
    </xf>
    <xf numFmtId="43" fontId="15" fillId="0" borderId="12" xfId="49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15" fillId="0" borderId="13" xfId="49" applyFont="1" applyFill="1" applyBorder="1" applyAlignment="1">
      <alignment/>
    </xf>
    <xf numFmtId="184" fontId="15" fillId="0" borderId="13" xfId="49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3" fontId="15" fillId="0" borderId="17" xfId="49" applyFont="1" applyFill="1" applyBorder="1" applyAlignment="1">
      <alignment/>
    </xf>
    <xf numFmtId="191" fontId="21" fillId="0" borderId="12" xfId="0" applyNumberFormat="1" applyFont="1" applyFill="1" applyBorder="1" applyAlignment="1">
      <alignment horizontal="right"/>
    </xf>
    <xf numFmtId="43" fontId="0" fillId="0" borderId="0" xfId="49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43" fontId="10" fillId="0" borderId="10" xfId="49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3" fontId="15" fillId="0" borderId="18" xfId="49" applyFont="1" applyBorder="1" applyAlignment="1">
      <alignment horizontal="center" vertical="center"/>
    </xf>
    <xf numFmtId="43" fontId="15" fillId="0" borderId="19" xfId="49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千位分隔 10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18&#24180;&#23457;&#35745;\&#23457;&#35745;&#25253;&#21578;\01&#23457;&#35745;&#25253;&#21578;-2018\2&#12289;2018&#24180;&#23457;&#25253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\&#27531;&#30142;&#20154;&#31119;&#21033;&#22522;&#37329;&#20250;\&#27531;&#30142;&#20154;&#22522;&#37329;&#20250;&#25253;&#34920;&#24213;&#31295;-&#20110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调整分录1"/>
      <sheetName val="资产负债表"/>
      <sheetName val="业务活动表1"/>
      <sheetName val="现金流量表"/>
      <sheetName val="固定资产清查明细表"/>
      <sheetName val="Sheet1"/>
      <sheetName val="Sheet3"/>
      <sheetName val="Sheet2"/>
      <sheetName val="Sheet4"/>
    </sheetNames>
    <sheetDataSet>
      <sheetData sheetId="0">
        <row r="8">
          <cell r="E8">
            <v>-2695938</v>
          </cell>
        </row>
        <row r="9">
          <cell r="D9">
            <v>-2695938</v>
          </cell>
        </row>
        <row r="10">
          <cell r="E10">
            <v>79.75</v>
          </cell>
        </row>
        <row r="11">
          <cell r="E11">
            <v>-79.75</v>
          </cell>
        </row>
        <row r="12">
          <cell r="D12">
            <v>54000</v>
          </cell>
        </row>
        <row r="13">
          <cell r="E13">
            <v>54000</v>
          </cell>
        </row>
        <row r="14">
          <cell r="D14">
            <v>11500</v>
          </cell>
        </row>
        <row r="15">
          <cell r="E15">
            <v>11500</v>
          </cell>
        </row>
      </sheetData>
      <sheetData sheetId="1">
        <row r="4">
          <cell r="A4" t="str">
            <v>编制单位：中国残疾人福利基金会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注"/>
      <sheetName val="余额"/>
      <sheetName val="3.1协会TB"/>
      <sheetName val="3.2调整分录"/>
      <sheetName val="资产负债表"/>
      <sheetName val="业务活动表"/>
      <sheetName val="现金流量表"/>
      <sheetName val="现金过程"/>
      <sheetName val="指标"/>
      <sheetName val="购置车辆"/>
      <sheetName val="分支（代表）机构基本情况汇总表"/>
      <sheetName val="序时账"/>
      <sheetName val="辅助项目"/>
      <sheetName val="百汇收支"/>
      <sheetName val="工资测算"/>
      <sheetName val="领导工资"/>
    </sheetNames>
    <sheetDataSet>
      <sheetData sheetId="2"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ichacha.com/firm_e8ee57c85305dc5d61e64d37a57e5ba9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31" sqref="H31"/>
    </sheetView>
  </sheetViews>
  <sheetFormatPr defaultColWidth="9.00390625" defaultRowHeight="13.5" customHeight="1"/>
  <cols>
    <col min="1" max="1" width="18.75390625" style="0" customWidth="1"/>
    <col min="2" max="2" width="3.75390625" style="0" customWidth="1"/>
    <col min="3" max="3" width="12.375" style="0" customWidth="1"/>
    <col min="4" max="4" width="12.625" style="3" customWidth="1"/>
    <col min="5" max="5" width="17.25390625" style="0" customWidth="1"/>
    <col min="6" max="6" width="3.75390625" style="0" customWidth="1"/>
    <col min="7" max="7" width="11.875" style="0" customWidth="1"/>
    <col min="8" max="8" width="12.25390625" style="0" customWidth="1"/>
  </cols>
  <sheetData>
    <row r="1" ht="13.5" customHeight="1">
      <c r="A1" s="84" t="s">
        <v>132</v>
      </c>
    </row>
    <row r="2" spans="1:8" ht="36" customHeight="1">
      <c r="A2" s="134" t="s">
        <v>30</v>
      </c>
      <c r="B2" s="135"/>
      <c r="C2" s="135"/>
      <c r="D2" s="135"/>
      <c r="E2" s="135"/>
      <c r="F2" s="135"/>
      <c r="G2" s="135"/>
      <c r="H2" s="135"/>
    </row>
    <row r="3" spans="1:8" ht="20.25" customHeight="1">
      <c r="A3" s="136"/>
      <c r="B3" s="136"/>
      <c r="C3" s="136"/>
      <c r="D3" s="136"/>
      <c r="E3" s="136"/>
      <c r="F3" s="136"/>
      <c r="G3" s="136"/>
      <c r="H3" s="136"/>
    </row>
    <row r="4" spans="1:8" s="47" customFormat="1" ht="21.75" customHeight="1">
      <c r="A4" s="88" t="s">
        <v>421</v>
      </c>
      <c r="B4" s="88"/>
      <c r="C4" s="88"/>
      <c r="D4" s="137">
        <v>43465</v>
      </c>
      <c r="E4" s="137"/>
      <c r="F4" s="88"/>
      <c r="G4" s="88"/>
      <c r="H4" s="85" t="s">
        <v>31</v>
      </c>
    </row>
    <row r="5" spans="1:8" ht="21.75" customHeight="1">
      <c r="A5" s="89" t="s">
        <v>32</v>
      </c>
      <c r="B5" s="90" t="s">
        <v>33</v>
      </c>
      <c r="C5" s="91" t="s">
        <v>34</v>
      </c>
      <c r="D5" s="92" t="s">
        <v>35</v>
      </c>
      <c r="E5" s="91" t="s">
        <v>36</v>
      </c>
      <c r="F5" s="90" t="s">
        <v>33</v>
      </c>
      <c r="G5" s="91" t="s">
        <v>34</v>
      </c>
      <c r="H5" s="93" t="s">
        <v>35</v>
      </c>
    </row>
    <row r="6" spans="1:8" ht="21.75" customHeight="1">
      <c r="A6" s="94" t="s">
        <v>37</v>
      </c>
      <c r="B6" s="95"/>
      <c r="C6" s="95"/>
      <c r="D6" s="96"/>
      <c r="E6" s="97" t="s">
        <v>38</v>
      </c>
      <c r="F6" s="95"/>
      <c r="G6" s="95"/>
      <c r="H6" s="98"/>
    </row>
    <row r="7" spans="1:8" ht="21.75" customHeight="1">
      <c r="A7" s="94" t="s">
        <v>39</v>
      </c>
      <c r="B7" s="73">
        <v>1</v>
      </c>
      <c r="C7" s="99">
        <v>645483595.91</v>
      </c>
      <c r="D7" s="99">
        <v>685271875.07</v>
      </c>
      <c r="E7" s="97" t="s">
        <v>40</v>
      </c>
      <c r="F7" s="73">
        <v>23</v>
      </c>
      <c r="G7" s="86"/>
      <c r="H7" s="100"/>
    </row>
    <row r="8" spans="1:8" ht="21.75" customHeight="1">
      <c r="A8" s="101" t="s">
        <v>422</v>
      </c>
      <c r="B8" s="73">
        <v>2</v>
      </c>
      <c r="C8" s="99">
        <v>60990000</v>
      </c>
      <c r="D8" s="99">
        <v>58990000</v>
      </c>
      <c r="E8" s="97" t="s">
        <v>41</v>
      </c>
      <c r="F8" s="102">
        <v>24</v>
      </c>
      <c r="G8" s="86">
        <f>10386121.92+'[1]调整分录1'!E10</f>
        <v>10386201.67</v>
      </c>
      <c r="H8" s="100">
        <v>10582519.78</v>
      </c>
    </row>
    <row r="9" spans="1:8" ht="21.75" customHeight="1">
      <c r="A9" s="94" t="s">
        <v>42</v>
      </c>
      <c r="B9" s="73">
        <v>3</v>
      </c>
      <c r="C9" s="99">
        <f>1507123.28+'[1]调整分录1'!D12+'[1]调整分录1'!D14</f>
        <v>1572623.28</v>
      </c>
      <c r="D9" s="99">
        <v>1464578.28</v>
      </c>
      <c r="E9" s="97" t="s">
        <v>43</v>
      </c>
      <c r="F9" s="102">
        <v>25</v>
      </c>
      <c r="G9" s="86">
        <v>1487756.8</v>
      </c>
      <c r="H9" s="100">
        <v>809373</v>
      </c>
    </row>
    <row r="10" spans="1:8" ht="21.75" customHeight="1">
      <c r="A10" s="94" t="s">
        <v>44</v>
      </c>
      <c r="B10" s="73">
        <v>4</v>
      </c>
      <c r="C10" s="99">
        <v>3543216</v>
      </c>
      <c r="D10" s="99">
        <v>8953958</v>
      </c>
      <c r="E10" s="97" t="s">
        <v>45</v>
      </c>
      <c r="F10" s="102">
        <v>26</v>
      </c>
      <c r="G10" s="86">
        <v>8976.79</v>
      </c>
      <c r="H10" s="100">
        <v>1112.52</v>
      </c>
    </row>
    <row r="11" spans="1:8" ht="21.75" customHeight="1">
      <c r="A11" s="94" t="s">
        <v>46</v>
      </c>
      <c r="B11" s="73">
        <v>5</v>
      </c>
      <c r="C11" s="99">
        <v>11216741</v>
      </c>
      <c r="D11" s="99">
        <v>86507024.14</v>
      </c>
      <c r="E11" s="97" t="s">
        <v>47</v>
      </c>
      <c r="F11" s="102">
        <v>27</v>
      </c>
      <c r="G11" s="86">
        <v>377550</v>
      </c>
      <c r="H11" s="100">
        <v>377550</v>
      </c>
    </row>
    <row r="12" spans="1:8" ht="21.75" customHeight="1">
      <c r="A12" s="94" t="s">
        <v>48</v>
      </c>
      <c r="B12" s="73">
        <v>6</v>
      </c>
      <c r="C12" s="86"/>
      <c r="D12" s="99"/>
      <c r="E12" s="97" t="s">
        <v>49</v>
      </c>
      <c r="F12" s="102">
        <v>28</v>
      </c>
      <c r="G12" s="86"/>
      <c r="H12" s="100">
        <v>0</v>
      </c>
    </row>
    <row r="13" spans="1:8" ht="21.75" customHeight="1">
      <c r="A13" s="103" t="s">
        <v>50</v>
      </c>
      <c r="B13" s="73">
        <v>7</v>
      </c>
      <c r="C13" s="86"/>
      <c r="D13" s="99"/>
      <c r="E13" s="97" t="s">
        <v>51</v>
      </c>
      <c r="F13" s="73">
        <v>29</v>
      </c>
      <c r="G13" s="86"/>
      <c r="H13" s="100"/>
    </row>
    <row r="14" spans="1:8" ht="21.75" customHeight="1">
      <c r="A14" s="94" t="s">
        <v>52</v>
      </c>
      <c r="B14" s="73">
        <v>8</v>
      </c>
      <c r="C14" s="86"/>
      <c r="D14" s="99"/>
      <c r="E14" s="104" t="s">
        <v>53</v>
      </c>
      <c r="F14" s="73">
        <v>30</v>
      </c>
      <c r="G14" s="86"/>
      <c r="H14" s="100"/>
    </row>
    <row r="15" spans="1:8" ht="21.75" customHeight="1">
      <c r="A15" s="105" t="s">
        <v>54</v>
      </c>
      <c r="B15" s="73">
        <v>9</v>
      </c>
      <c r="C15" s="86">
        <f>SUM(C7:C14)</f>
        <v>722806176.1899999</v>
      </c>
      <c r="D15" s="99">
        <f>SUM(D7:D14)</f>
        <v>841187435.49</v>
      </c>
      <c r="E15" s="95" t="s">
        <v>423</v>
      </c>
      <c r="F15" s="73">
        <v>31</v>
      </c>
      <c r="G15" s="86"/>
      <c r="H15" s="100"/>
    </row>
    <row r="16" spans="1:8" ht="21.75" customHeight="1">
      <c r="A16" s="94"/>
      <c r="B16" s="73"/>
      <c r="C16" s="86"/>
      <c r="D16" s="99"/>
      <c r="E16" s="106" t="s">
        <v>55</v>
      </c>
      <c r="F16" s="73">
        <v>32</v>
      </c>
      <c r="G16" s="86">
        <f>SUM(G7:G15)</f>
        <v>12260485.26</v>
      </c>
      <c r="H16" s="100">
        <f>SUM(H8:H15)</f>
        <v>11770555.299999999</v>
      </c>
    </row>
    <row r="17" spans="1:8" ht="21.75" customHeight="1">
      <c r="A17" s="94" t="s">
        <v>56</v>
      </c>
      <c r="B17" s="73"/>
      <c r="C17" s="86"/>
      <c r="D17" s="99"/>
      <c r="E17" s="97"/>
      <c r="F17" s="73"/>
      <c r="G17" s="86"/>
      <c r="H17" s="100"/>
    </row>
    <row r="18" spans="1:8" ht="21.75" customHeight="1">
      <c r="A18" s="107" t="s">
        <v>57</v>
      </c>
      <c r="B18" s="73">
        <v>10</v>
      </c>
      <c r="C18" s="86">
        <f>23651821.06+15000000</f>
        <v>38651821.06</v>
      </c>
      <c r="D18" s="86">
        <v>38279217.96</v>
      </c>
      <c r="E18" s="97" t="s">
        <v>58</v>
      </c>
      <c r="F18" s="73"/>
      <c r="G18" s="86"/>
      <c r="H18" s="100"/>
    </row>
    <row r="19" spans="1:8" ht="21.75" customHeight="1">
      <c r="A19" s="107" t="s">
        <v>59</v>
      </c>
      <c r="B19" s="73">
        <v>11</v>
      </c>
      <c r="C19" s="86">
        <v>0</v>
      </c>
      <c r="D19" s="86">
        <v>0</v>
      </c>
      <c r="E19" s="97" t="s">
        <v>60</v>
      </c>
      <c r="F19" s="73">
        <v>33</v>
      </c>
      <c r="G19" s="86"/>
      <c r="H19" s="100"/>
    </row>
    <row r="20" spans="1:8" ht="21.75" customHeight="1">
      <c r="A20" s="108" t="s">
        <v>424</v>
      </c>
      <c r="B20" s="73">
        <v>12</v>
      </c>
      <c r="C20" s="86">
        <f>SUM(C18:C19)</f>
        <v>38651821.06</v>
      </c>
      <c r="D20" s="99">
        <f>SUM(D18:D19)</f>
        <v>38279217.96</v>
      </c>
      <c r="E20" s="97" t="s">
        <v>61</v>
      </c>
      <c r="F20" s="73">
        <v>34</v>
      </c>
      <c r="G20" s="86"/>
      <c r="H20" s="100"/>
    </row>
    <row r="21" spans="1:8" ht="21.75" customHeight="1">
      <c r="A21" s="94" t="s">
        <v>62</v>
      </c>
      <c r="B21" s="73"/>
      <c r="C21" s="86"/>
      <c r="D21" s="99"/>
      <c r="E21" s="97" t="s">
        <v>63</v>
      </c>
      <c r="F21" s="73">
        <v>35</v>
      </c>
      <c r="G21" s="86"/>
      <c r="H21" s="100"/>
    </row>
    <row r="22" spans="1:8" ht="21.75" customHeight="1">
      <c r="A22" s="94" t="s">
        <v>64</v>
      </c>
      <c r="B22" s="73">
        <v>13</v>
      </c>
      <c r="C22" s="86">
        <f>137918730.41-15000000</f>
        <v>122918730.41</v>
      </c>
      <c r="D22" s="86">
        <v>126280099.22</v>
      </c>
      <c r="E22" s="72" t="s">
        <v>425</v>
      </c>
      <c r="F22" s="73">
        <v>36</v>
      </c>
      <c r="G22" s="86"/>
      <c r="H22" s="100">
        <v>0</v>
      </c>
    </row>
    <row r="23" spans="1:8" ht="21.75" customHeight="1">
      <c r="A23" s="94" t="s">
        <v>65</v>
      </c>
      <c r="B23" s="73">
        <v>14</v>
      </c>
      <c r="C23" s="86">
        <f>33779899.09+'[1]调整分录1'!E8</f>
        <v>31083961.090000004</v>
      </c>
      <c r="D23" s="86">
        <v>34750808.62</v>
      </c>
      <c r="E23" s="97"/>
      <c r="F23" s="73"/>
      <c r="G23" s="86"/>
      <c r="H23" s="100"/>
    </row>
    <row r="24" spans="1:8" ht="21.75" customHeight="1">
      <c r="A24" s="94" t="s">
        <v>66</v>
      </c>
      <c r="B24" s="73">
        <v>15</v>
      </c>
      <c r="C24" s="86">
        <f>C22-C23</f>
        <v>91834769.32</v>
      </c>
      <c r="D24" s="99">
        <f>D22-D23</f>
        <v>91529290.6</v>
      </c>
      <c r="E24" s="97" t="s">
        <v>67</v>
      </c>
      <c r="F24" s="73"/>
      <c r="G24" s="86"/>
      <c r="H24" s="100"/>
    </row>
    <row r="25" spans="1:8" ht="21.75" customHeight="1">
      <c r="A25" s="94" t="s">
        <v>68</v>
      </c>
      <c r="B25" s="73">
        <v>16</v>
      </c>
      <c r="C25" s="86">
        <v>870000</v>
      </c>
      <c r="D25" s="99">
        <v>960000</v>
      </c>
      <c r="E25" s="109" t="s">
        <v>69</v>
      </c>
      <c r="F25" s="73">
        <v>37</v>
      </c>
      <c r="G25" s="86"/>
      <c r="H25" s="100"/>
    </row>
    <row r="26" spans="1:8" ht="21.75" customHeight="1">
      <c r="A26" s="94" t="s">
        <v>70</v>
      </c>
      <c r="B26" s="73">
        <v>17</v>
      </c>
      <c r="C26" s="86"/>
      <c r="D26" s="99"/>
      <c r="E26" s="110" t="s">
        <v>426</v>
      </c>
      <c r="F26" s="73">
        <v>38</v>
      </c>
      <c r="G26" s="86">
        <f>G16</f>
        <v>12260485.26</v>
      </c>
      <c r="H26" s="100">
        <f>H16</f>
        <v>11770555.299999999</v>
      </c>
    </row>
    <row r="27" spans="1:8" ht="21.75" customHeight="1">
      <c r="A27" s="94" t="s">
        <v>71</v>
      </c>
      <c r="B27" s="73">
        <v>18</v>
      </c>
      <c r="C27" s="86"/>
      <c r="D27" s="99"/>
      <c r="E27" s="97"/>
      <c r="F27" s="111"/>
      <c r="G27" s="86"/>
      <c r="H27" s="100"/>
    </row>
    <row r="28" spans="1:8" ht="21.75" customHeight="1">
      <c r="A28" s="112" t="s">
        <v>427</v>
      </c>
      <c r="B28" s="73">
        <v>19</v>
      </c>
      <c r="C28" s="86">
        <f>C24+C25+C26+C27</f>
        <v>92704769.32</v>
      </c>
      <c r="D28" s="99">
        <f>D24+D25+D26+D27</f>
        <v>92489290.6</v>
      </c>
      <c r="E28" s="97" t="s">
        <v>72</v>
      </c>
      <c r="F28" s="73"/>
      <c r="G28" s="86"/>
      <c r="H28" s="100"/>
    </row>
    <row r="29" spans="1:8" ht="21.75" customHeight="1">
      <c r="A29" s="94" t="s">
        <v>73</v>
      </c>
      <c r="B29" s="73"/>
      <c r="C29" s="86"/>
      <c r="D29" s="99"/>
      <c r="E29" s="97" t="s">
        <v>74</v>
      </c>
      <c r="F29" s="102">
        <v>39</v>
      </c>
      <c r="G29" s="86">
        <f>720169146.3+'[1]调整分录1'!E11+'[1]调整分录1'!E13+'[1]调整分录1'!E15-'[1]调整分录1'!D9</f>
        <v>722930504.55</v>
      </c>
      <c r="H29" s="100">
        <v>740772891.05</v>
      </c>
    </row>
    <row r="30" spans="1:8" ht="21.75" customHeight="1">
      <c r="A30" s="94" t="s">
        <v>75</v>
      </c>
      <c r="B30" s="73">
        <v>20</v>
      </c>
      <c r="C30" s="86">
        <v>16740.27</v>
      </c>
      <c r="D30" s="99">
        <v>13335.47</v>
      </c>
      <c r="E30" s="95" t="s">
        <v>428</v>
      </c>
      <c r="F30" s="102">
        <v>40</v>
      </c>
      <c r="G30" s="86">
        <v>118988517.02999997</v>
      </c>
      <c r="H30" s="100">
        <v>219425833.17</v>
      </c>
    </row>
    <row r="31" spans="1:8" ht="21.75" customHeight="1">
      <c r="A31" s="94" t="s">
        <v>76</v>
      </c>
      <c r="B31" s="73"/>
      <c r="C31" s="86"/>
      <c r="D31" s="99"/>
      <c r="E31" s="113" t="s">
        <v>429</v>
      </c>
      <c r="F31" s="73">
        <v>41</v>
      </c>
      <c r="G31" s="86">
        <f>SUM(G29:G30)</f>
        <v>841919021.5799999</v>
      </c>
      <c r="H31" s="100">
        <f>SUM(H29:H30)</f>
        <v>960198724.2199999</v>
      </c>
    </row>
    <row r="32" spans="1:8" ht="21.75" customHeight="1">
      <c r="A32" s="94" t="s">
        <v>77</v>
      </c>
      <c r="B32" s="73">
        <v>21</v>
      </c>
      <c r="C32" s="86"/>
      <c r="D32" s="99"/>
      <c r="E32" s="97"/>
      <c r="F32" s="73"/>
      <c r="G32" s="86"/>
      <c r="H32" s="100"/>
    </row>
    <row r="33" spans="1:8" ht="21.75" customHeight="1">
      <c r="A33" s="114" t="s">
        <v>78</v>
      </c>
      <c r="B33" s="78">
        <v>22</v>
      </c>
      <c r="C33" s="115">
        <f>C15+C20+C28+C30+C32</f>
        <v>854179506.8399999</v>
      </c>
      <c r="D33" s="116">
        <f>D15+D20+D28+D30+D32</f>
        <v>971969279.5200001</v>
      </c>
      <c r="E33" s="117" t="s">
        <v>79</v>
      </c>
      <c r="F33" s="78">
        <v>42</v>
      </c>
      <c r="G33" s="115">
        <f>G26+G31</f>
        <v>854179506.8399999</v>
      </c>
      <c r="H33" s="118">
        <f>H26+H31</f>
        <v>971969279.5199999</v>
      </c>
    </row>
    <row r="34" spans="1:8" ht="21" customHeight="1">
      <c r="A34" s="138"/>
      <c r="B34" s="138"/>
      <c r="C34" s="138"/>
      <c r="D34" s="138"/>
      <c r="E34" s="138"/>
      <c r="F34" s="138"/>
      <c r="G34" s="138"/>
      <c r="H34" s="138"/>
    </row>
    <row r="36" spans="3:8" ht="13.5" customHeight="1">
      <c r="C36" s="19"/>
      <c r="D36" s="19"/>
      <c r="E36" s="19"/>
      <c r="F36" s="19"/>
      <c r="G36" s="48"/>
      <c r="H36" s="19"/>
    </row>
  </sheetData>
  <sheetProtection/>
  <mergeCells count="4">
    <mergeCell ref="A2:H2"/>
    <mergeCell ref="A3:H3"/>
    <mergeCell ref="D4:E4"/>
    <mergeCell ref="A34:H34"/>
  </mergeCells>
  <printOptions/>
  <pageMargins left="0.2" right="0.22" top="0.46" bottom="0.37" header="0.27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H26" sqref="H26"/>
    </sheetView>
  </sheetViews>
  <sheetFormatPr defaultColWidth="9.00390625" defaultRowHeight="13.5" customHeight="1"/>
  <cols>
    <col min="1" max="1" width="36.75390625" style="52" customWidth="1"/>
    <col min="2" max="2" width="5.75390625" style="49" customWidth="1"/>
    <col min="3" max="3" width="12.25390625" style="50" bestFit="1" customWidth="1"/>
    <col min="4" max="4" width="12.25390625" style="50" customWidth="1"/>
    <col min="5" max="5" width="12.50390625" style="51" customWidth="1"/>
    <col min="6" max="6" width="12.125" style="51" customWidth="1"/>
    <col min="7" max="8" width="12.625" style="51" customWidth="1"/>
    <col min="9" max="48" width="9.00390625" style="52" customWidth="1"/>
    <col min="49" max="49" width="20.75390625" style="52" customWidth="1"/>
    <col min="50" max="50" width="6.25390625" style="52" customWidth="1"/>
    <col min="51" max="53" width="9.00390625" style="52" customWidth="1"/>
    <col min="54" max="54" width="11.00390625" style="52" bestFit="1" customWidth="1"/>
    <col min="55" max="55" width="10.00390625" style="52" bestFit="1" customWidth="1"/>
    <col min="56" max="56" width="11.00390625" style="52" bestFit="1" customWidth="1"/>
    <col min="57" max="16384" width="9.00390625" style="52" customWidth="1"/>
  </cols>
  <sheetData>
    <row r="1" ht="13.5" customHeight="1">
      <c r="A1" s="83" t="s">
        <v>134</v>
      </c>
    </row>
    <row r="2" spans="1:8" ht="34.5" customHeight="1">
      <c r="A2" s="139" t="s">
        <v>431</v>
      </c>
      <c r="B2" s="139"/>
      <c r="C2" s="139"/>
      <c r="D2" s="139"/>
      <c r="E2" s="139"/>
      <c r="F2" s="139"/>
      <c r="G2" s="139"/>
      <c r="H2" s="139"/>
    </row>
    <row r="3" spans="2:8" s="29" customFormat="1" ht="13.5" customHeight="1">
      <c r="B3" s="30"/>
      <c r="C3" s="31"/>
      <c r="D3" s="31"/>
      <c r="E3" s="32"/>
      <c r="F3" s="32" t="s">
        <v>432</v>
      </c>
      <c r="G3" s="32"/>
      <c r="H3" s="33"/>
    </row>
    <row r="4" spans="1:8" s="29" customFormat="1" ht="17.25" customHeight="1">
      <c r="A4" s="53" t="s">
        <v>433</v>
      </c>
      <c r="B4" s="53"/>
      <c r="C4" s="53"/>
      <c r="D4" s="53"/>
      <c r="E4" s="53" t="s">
        <v>434</v>
      </c>
      <c r="F4" s="53"/>
      <c r="G4" s="53"/>
      <c r="H4" s="54" t="s">
        <v>435</v>
      </c>
    </row>
    <row r="5" spans="1:8" s="29" customFormat="1" ht="18" customHeight="1">
      <c r="A5" s="140" t="s">
        <v>436</v>
      </c>
      <c r="B5" s="142" t="s">
        <v>437</v>
      </c>
      <c r="C5" s="144" t="s">
        <v>438</v>
      </c>
      <c r="D5" s="144"/>
      <c r="E5" s="144"/>
      <c r="F5" s="144" t="s">
        <v>439</v>
      </c>
      <c r="G5" s="144"/>
      <c r="H5" s="145"/>
    </row>
    <row r="6" spans="1:8" s="29" customFormat="1" ht="18" customHeight="1">
      <c r="A6" s="141"/>
      <c r="B6" s="143"/>
      <c r="C6" s="34" t="s">
        <v>440</v>
      </c>
      <c r="D6" s="34" t="s">
        <v>441</v>
      </c>
      <c r="E6" s="34" t="s">
        <v>442</v>
      </c>
      <c r="F6" s="34" t="s">
        <v>443</v>
      </c>
      <c r="G6" s="34" t="s">
        <v>444</v>
      </c>
      <c r="H6" s="55" t="s">
        <v>442</v>
      </c>
    </row>
    <row r="7" spans="1:8" s="57" customFormat="1" ht="18" customHeight="1">
      <c r="A7" s="56" t="s">
        <v>445</v>
      </c>
      <c r="B7" s="35"/>
      <c r="C7" s="36"/>
      <c r="D7" s="34"/>
      <c r="E7" s="36"/>
      <c r="F7" s="36"/>
      <c r="G7" s="36"/>
      <c r="H7" s="37"/>
    </row>
    <row r="8" spans="1:8" s="57" customFormat="1" ht="18" customHeight="1">
      <c r="A8" s="56" t="s">
        <v>446</v>
      </c>
      <c r="B8" s="35">
        <v>1</v>
      </c>
      <c r="C8" s="36">
        <v>408217.01</v>
      </c>
      <c r="D8" s="36">
        <v>446753774.6</v>
      </c>
      <c r="E8" s="36">
        <f>SUM(C8:D8)</f>
        <v>447161991.61</v>
      </c>
      <c r="F8" s="36">
        <v>646511.44</v>
      </c>
      <c r="G8" s="36">
        <v>480260093.32</v>
      </c>
      <c r="H8" s="37">
        <f aca="true" t="shared" si="0" ref="H8:H13">SUM(F8:G8)</f>
        <v>480906604.76</v>
      </c>
    </row>
    <row r="9" spans="1:8" s="57" customFormat="1" ht="18" customHeight="1">
      <c r="A9" s="56" t="s">
        <v>447</v>
      </c>
      <c r="B9" s="35">
        <v>2</v>
      </c>
      <c r="C9" s="36" t="s">
        <v>133</v>
      </c>
      <c r="D9" s="36"/>
      <c r="E9" s="36">
        <f aca="true" t="shared" si="1" ref="E9:E14">SUM(C9:D9)</f>
        <v>0</v>
      </c>
      <c r="F9" s="36">
        <f>'[2]3.1协会TB'!M116</f>
        <v>0</v>
      </c>
      <c r="G9" s="36"/>
      <c r="H9" s="37">
        <f t="shared" si="0"/>
        <v>0</v>
      </c>
    </row>
    <row r="10" spans="1:8" s="57" customFormat="1" ht="18" customHeight="1">
      <c r="A10" s="58" t="s">
        <v>448</v>
      </c>
      <c r="B10" s="35">
        <v>3</v>
      </c>
      <c r="C10" s="36"/>
      <c r="D10" s="36"/>
      <c r="E10" s="36">
        <f t="shared" si="1"/>
        <v>0</v>
      </c>
      <c r="F10" s="36">
        <f>'[2]3.1协会TB'!M117</f>
        <v>0</v>
      </c>
      <c r="G10" s="36"/>
      <c r="H10" s="37">
        <f t="shared" si="0"/>
        <v>0</v>
      </c>
    </row>
    <row r="11" spans="1:9" s="57" customFormat="1" ht="18" customHeight="1">
      <c r="A11" s="58" t="s">
        <v>449</v>
      </c>
      <c r="B11" s="35">
        <v>4</v>
      </c>
      <c r="C11" s="36" t="s">
        <v>133</v>
      </c>
      <c r="D11" s="36"/>
      <c r="E11" s="36">
        <f t="shared" si="1"/>
        <v>0</v>
      </c>
      <c r="F11" s="36">
        <f>'[2]3.1协会TB'!M118</f>
        <v>0</v>
      </c>
      <c r="G11" s="36"/>
      <c r="H11" s="37">
        <f t="shared" si="0"/>
        <v>0</v>
      </c>
      <c r="I11" s="59"/>
    </row>
    <row r="12" spans="1:9" s="57" customFormat="1" ht="18" customHeight="1">
      <c r="A12" s="58" t="s">
        <v>450</v>
      </c>
      <c r="B12" s="35">
        <v>5</v>
      </c>
      <c r="C12" s="36" t="s">
        <v>133</v>
      </c>
      <c r="D12" s="36">
        <v>3000000</v>
      </c>
      <c r="E12" s="36">
        <f t="shared" si="1"/>
        <v>3000000</v>
      </c>
      <c r="F12" s="36">
        <v>0</v>
      </c>
      <c r="G12" s="36">
        <v>3000000</v>
      </c>
      <c r="H12" s="37">
        <f t="shared" si="0"/>
        <v>3000000</v>
      </c>
      <c r="I12" s="60"/>
    </row>
    <row r="13" spans="1:9" s="57" customFormat="1" ht="18" customHeight="1">
      <c r="A13" s="58" t="s">
        <v>451</v>
      </c>
      <c r="B13" s="35">
        <v>6</v>
      </c>
      <c r="C13" s="36">
        <v>-106191.51</v>
      </c>
      <c r="D13" s="36"/>
      <c r="E13" s="36">
        <f t="shared" si="1"/>
        <v>-106191.51</v>
      </c>
      <c r="F13" s="36">
        <v>-362703.1000000001</v>
      </c>
      <c r="G13" s="36"/>
      <c r="H13" s="37">
        <f t="shared" si="0"/>
        <v>-362703.1000000001</v>
      </c>
      <c r="I13" s="61"/>
    </row>
    <row r="14" spans="1:9" s="57" customFormat="1" ht="18" customHeight="1">
      <c r="A14" s="58" t="s">
        <v>452</v>
      </c>
      <c r="B14" s="35">
        <v>9</v>
      </c>
      <c r="C14" s="36">
        <v>31457308.01</v>
      </c>
      <c r="D14" s="36"/>
      <c r="E14" s="36">
        <f t="shared" si="1"/>
        <v>31457308.01</v>
      </c>
      <c r="F14" s="36">
        <v>35920518.74</v>
      </c>
      <c r="G14" s="36"/>
      <c r="H14" s="37">
        <f>F14+G14</f>
        <v>35920518.74</v>
      </c>
      <c r="I14" s="61"/>
    </row>
    <row r="15" spans="1:9" s="57" customFormat="1" ht="18" customHeight="1">
      <c r="A15" s="62" t="s">
        <v>453</v>
      </c>
      <c r="B15" s="35">
        <v>11</v>
      </c>
      <c r="C15" s="36">
        <f>SUM(C8:C14)</f>
        <v>31759333.51</v>
      </c>
      <c r="D15" s="36">
        <f>SUM(D8:D14)</f>
        <v>449753774.6</v>
      </c>
      <c r="E15" s="36">
        <f>SUM(E8:E14)</f>
        <v>481513108.11</v>
      </c>
      <c r="F15" s="36">
        <f>SUM(F8:F14)</f>
        <v>36204327.08</v>
      </c>
      <c r="G15" s="36">
        <f>SUM(G8:G14)</f>
        <v>483260093.32</v>
      </c>
      <c r="H15" s="37">
        <f>F15+G15</f>
        <v>519464420.4</v>
      </c>
      <c r="I15" s="61"/>
    </row>
    <row r="16" spans="1:8" s="57" customFormat="1" ht="18" customHeight="1">
      <c r="A16" s="56" t="s">
        <v>454</v>
      </c>
      <c r="B16" s="35"/>
      <c r="C16" s="36"/>
      <c r="D16" s="34"/>
      <c r="E16" s="36"/>
      <c r="F16" s="36"/>
      <c r="G16" s="36"/>
      <c r="H16" s="37"/>
    </row>
    <row r="17" spans="1:9" s="57" customFormat="1" ht="18" customHeight="1">
      <c r="A17" s="56" t="s">
        <v>455</v>
      </c>
      <c r="B17" s="35">
        <v>12</v>
      </c>
      <c r="C17" s="36">
        <f aca="true" t="shared" si="2" ref="C17:H17">SUM(C18:C22)</f>
        <v>1283415.28</v>
      </c>
      <c r="D17" s="36">
        <f t="shared" si="2"/>
        <v>431803381.69000006</v>
      </c>
      <c r="E17" s="36">
        <f>SUM(E18:E22)</f>
        <v>433086796.97</v>
      </c>
      <c r="F17" s="36">
        <f t="shared" si="2"/>
        <v>2194151</v>
      </c>
      <c r="G17" s="36">
        <f t="shared" si="2"/>
        <v>382822777.18</v>
      </c>
      <c r="H17" s="37">
        <f t="shared" si="2"/>
        <v>385016928.18</v>
      </c>
      <c r="I17" s="63"/>
    </row>
    <row r="18" spans="1:8" s="57" customFormat="1" ht="18" customHeight="1">
      <c r="A18" s="56" t="s">
        <v>456</v>
      </c>
      <c r="B18" s="35">
        <v>13</v>
      </c>
      <c r="C18" s="36">
        <v>1283415.28</v>
      </c>
      <c r="D18" s="36">
        <v>431803381.69000006</v>
      </c>
      <c r="E18" s="36">
        <f aca="true" t="shared" si="3" ref="E18:E25">C18+D18</f>
        <v>433086796.97</v>
      </c>
      <c r="F18" s="36">
        <v>2194151</v>
      </c>
      <c r="G18" s="36">
        <v>382822777.18</v>
      </c>
      <c r="H18" s="37">
        <f aca="true" t="shared" si="4" ref="H18:H25">F18+G18</f>
        <v>385016928.18</v>
      </c>
    </row>
    <row r="19" spans="1:8" s="57" customFormat="1" ht="18" customHeight="1">
      <c r="A19" s="56" t="s">
        <v>457</v>
      </c>
      <c r="B19" s="35">
        <v>14</v>
      </c>
      <c r="C19" s="36"/>
      <c r="D19" s="34"/>
      <c r="E19" s="36">
        <f t="shared" si="3"/>
        <v>0</v>
      </c>
      <c r="F19" s="36">
        <v>0</v>
      </c>
      <c r="G19" s="36"/>
      <c r="H19" s="37"/>
    </row>
    <row r="20" spans="1:8" s="57" customFormat="1" ht="18" customHeight="1">
      <c r="A20" s="56" t="s">
        <v>458</v>
      </c>
      <c r="B20" s="35">
        <v>15</v>
      </c>
      <c r="C20" s="36"/>
      <c r="D20" s="34"/>
      <c r="E20" s="36">
        <f t="shared" si="3"/>
        <v>0</v>
      </c>
      <c r="F20" s="36"/>
      <c r="G20" s="36"/>
      <c r="H20" s="37">
        <f t="shared" si="4"/>
        <v>0</v>
      </c>
    </row>
    <row r="21" spans="1:8" s="57" customFormat="1" ht="18" customHeight="1">
      <c r="A21" s="56" t="s">
        <v>459</v>
      </c>
      <c r="B21" s="35">
        <v>16</v>
      </c>
      <c r="C21" s="36"/>
      <c r="D21" s="34"/>
      <c r="E21" s="36">
        <f t="shared" si="3"/>
        <v>0</v>
      </c>
      <c r="F21" s="36"/>
      <c r="G21" s="36"/>
      <c r="H21" s="37"/>
    </row>
    <row r="22" spans="1:8" s="57" customFormat="1" ht="18" customHeight="1">
      <c r="A22" s="56" t="s">
        <v>460</v>
      </c>
      <c r="B22" s="35">
        <v>17</v>
      </c>
      <c r="C22" s="36"/>
      <c r="D22" s="34"/>
      <c r="E22" s="36">
        <f t="shared" si="3"/>
        <v>0</v>
      </c>
      <c r="F22" s="36"/>
      <c r="G22" s="36"/>
      <c r="H22" s="37">
        <f t="shared" si="4"/>
        <v>0</v>
      </c>
    </row>
    <row r="23" spans="1:9" s="57" customFormat="1" ht="18" customHeight="1">
      <c r="A23" s="56" t="s">
        <v>461</v>
      </c>
      <c r="B23" s="35">
        <v>21</v>
      </c>
      <c r="C23" s="36">
        <v>16830130.41</v>
      </c>
      <c r="D23" s="36"/>
      <c r="E23" s="36">
        <f t="shared" si="3"/>
        <v>16830130.41</v>
      </c>
      <c r="F23" s="36">
        <v>18036961.39</v>
      </c>
      <c r="G23" s="36">
        <v>0</v>
      </c>
      <c r="H23" s="37">
        <f t="shared" si="4"/>
        <v>18036961.39</v>
      </c>
      <c r="I23" s="63"/>
    </row>
    <row r="24" spans="1:8" s="57" customFormat="1" ht="18" customHeight="1">
      <c r="A24" s="56" t="s">
        <v>462</v>
      </c>
      <c r="B24" s="35">
        <v>24</v>
      </c>
      <c r="C24" s="36">
        <v>2791561.45</v>
      </c>
      <c r="D24" s="34">
        <v>0</v>
      </c>
      <c r="E24" s="36">
        <f t="shared" si="3"/>
        <v>2791561.45</v>
      </c>
      <c r="F24" s="36">
        <v>-1936799.04</v>
      </c>
      <c r="G24" s="36"/>
      <c r="H24" s="37">
        <f t="shared" si="4"/>
        <v>-1936799.04</v>
      </c>
    </row>
    <row r="25" spans="1:8" s="57" customFormat="1" ht="18" customHeight="1">
      <c r="A25" s="56" t="s">
        <v>463</v>
      </c>
      <c r="B25" s="35">
        <v>28</v>
      </c>
      <c r="C25" s="36">
        <v>1092981.53</v>
      </c>
      <c r="D25" s="34"/>
      <c r="E25" s="36">
        <f t="shared" si="3"/>
        <v>1092981.53</v>
      </c>
      <c r="F25" s="36">
        <v>67627.23</v>
      </c>
      <c r="G25" s="36"/>
      <c r="H25" s="37">
        <f t="shared" si="4"/>
        <v>67627.23</v>
      </c>
    </row>
    <row r="26" spans="1:8" s="57" customFormat="1" ht="18" customHeight="1">
      <c r="A26" s="62" t="s">
        <v>464</v>
      </c>
      <c r="B26" s="35">
        <v>35</v>
      </c>
      <c r="C26" s="36">
        <f aca="true" t="shared" si="5" ref="C26:H26">C17+C23+C24+C25</f>
        <v>21998088.67</v>
      </c>
      <c r="D26" s="36">
        <f t="shared" si="5"/>
        <v>431803381.69000006</v>
      </c>
      <c r="E26" s="36">
        <f t="shared" si="5"/>
        <v>453801470.36</v>
      </c>
      <c r="F26" s="36">
        <f t="shared" si="5"/>
        <v>18361940.580000002</v>
      </c>
      <c r="G26" s="36">
        <f t="shared" si="5"/>
        <v>382822777.18</v>
      </c>
      <c r="H26" s="37">
        <f t="shared" si="5"/>
        <v>401184717.76</v>
      </c>
    </row>
    <row r="27" spans="1:8" s="57" customFormat="1" ht="18" customHeight="1">
      <c r="A27" s="64" t="s">
        <v>465</v>
      </c>
      <c r="B27" s="35">
        <v>40</v>
      </c>
      <c r="C27" s="36">
        <v>-5014880</v>
      </c>
      <c r="D27" s="34">
        <v>5014880</v>
      </c>
      <c r="E27" s="36">
        <f>SUM(C27:D27)</f>
        <v>0</v>
      </c>
      <c r="F27" s="65"/>
      <c r="G27" s="65"/>
      <c r="H27" s="37">
        <f>SUM(F27:G27)</f>
        <v>0</v>
      </c>
    </row>
    <row r="28" spans="1:8" s="57" customFormat="1" ht="18" customHeight="1">
      <c r="A28" s="66" t="s">
        <v>466</v>
      </c>
      <c r="B28" s="38">
        <v>45</v>
      </c>
      <c r="C28" s="67">
        <f aca="true" t="shared" si="6" ref="C28:H28">C15-C26+C27</f>
        <v>4746364.84</v>
      </c>
      <c r="D28" s="67">
        <f t="shared" si="6"/>
        <v>22965272.909999967</v>
      </c>
      <c r="E28" s="67">
        <f t="shared" si="6"/>
        <v>27711637.75</v>
      </c>
      <c r="F28" s="67">
        <f t="shared" si="6"/>
        <v>17842386.499999996</v>
      </c>
      <c r="G28" s="67">
        <f t="shared" si="6"/>
        <v>100437316.13999999</v>
      </c>
      <c r="H28" s="68">
        <f t="shared" si="6"/>
        <v>118279702.63999999</v>
      </c>
    </row>
    <row r="29" spans="1:8" s="57" customFormat="1" ht="18" customHeight="1">
      <c r="A29" s="138" t="s">
        <v>467</v>
      </c>
      <c r="B29" s="138"/>
      <c r="C29" s="138"/>
      <c r="D29" s="138"/>
      <c r="E29" s="138"/>
      <c r="F29" s="138"/>
      <c r="G29" s="138"/>
      <c r="H29" s="138"/>
    </row>
    <row r="30" ht="13.5" customHeight="1">
      <c r="H30" s="32"/>
    </row>
    <row r="32" ht="13.5" customHeight="1">
      <c r="E32" s="50"/>
    </row>
    <row r="35" spans="5:8" ht="13.5" customHeight="1">
      <c r="E35" s="50"/>
      <c r="F35" s="50"/>
      <c r="G35" s="50"/>
      <c r="H35" s="50"/>
    </row>
  </sheetData>
  <sheetProtection/>
  <mergeCells count="6">
    <mergeCell ref="A2:H2"/>
    <mergeCell ref="A5:A6"/>
    <mergeCell ref="B5:B6"/>
    <mergeCell ref="C5:E5"/>
    <mergeCell ref="F5:H5"/>
    <mergeCell ref="A29:H29"/>
  </mergeCells>
  <printOptions/>
  <pageMargins left="0.97" right="0.29" top="0.3937007874015748" bottom="0.31496062992125984" header="0.275590551181102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F4" sqref="F4"/>
    </sheetView>
  </sheetViews>
  <sheetFormatPr defaultColWidth="12.25390625" defaultRowHeight="14.25"/>
  <cols>
    <col min="1" max="5" width="12.25390625" style="69" customWidth="1"/>
    <col min="6" max="6" width="18.125" style="69" customWidth="1"/>
    <col min="7" max="16384" width="12.25390625" style="69" customWidth="1"/>
  </cols>
  <sheetData>
    <row r="1" ht="14.25">
      <c r="A1" s="82" t="s">
        <v>136</v>
      </c>
    </row>
    <row r="2" spans="1:6" ht="35.25" customHeight="1">
      <c r="A2" s="152" t="s">
        <v>135</v>
      </c>
      <c r="B2" s="153"/>
      <c r="C2" s="153"/>
      <c r="D2" s="153"/>
      <c r="E2" s="153"/>
      <c r="F2" s="154"/>
    </row>
    <row r="3" spans="1:6" ht="15.75" customHeight="1">
      <c r="A3" s="136"/>
      <c r="B3" s="136"/>
      <c r="C3" s="136"/>
      <c r="D3" s="136"/>
      <c r="E3" s="136"/>
      <c r="F3" s="136"/>
    </row>
    <row r="4" spans="1:5" ht="14.25" customHeight="1">
      <c r="A4" s="88" t="str">
        <f>'[1]资产负债表'!A4</f>
        <v>编制单位：中国残疾人福利基金会</v>
      </c>
      <c r="B4" s="88"/>
      <c r="C4" s="88"/>
      <c r="D4" s="85" t="s">
        <v>430</v>
      </c>
      <c r="E4" s="88"/>
    </row>
    <row r="5" spans="1:6" ht="17.25" customHeight="1">
      <c r="A5" s="148" t="s">
        <v>80</v>
      </c>
      <c r="B5" s="149"/>
      <c r="C5" s="149"/>
      <c r="D5" s="149"/>
      <c r="E5" s="70" t="s">
        <v>33</v>
      </c>
      <c r="F5" s="71"/>
    </row>
    <row r="6" spans="1:6" ht="17.25" customHeight="1">
      <c r="A6" s="150" t="s">
        <v>81</v>
      </c>
      <c r="B6" s="151"/>
      <c r="C6" s="151"/>
      <c r="D6" s="151"/>
      <c r="E6" s="72"/>
      <c r="F6" s="119"/>
    </row>
    <row r="7" spans="1:6" ht="17.25" customHeight="1">
      <c r="A7" s="146" t="s">
        <v>82</v>
      </c>
      <c r="B7" s="147"/>
      <c r="C7" s="147"/>
      <c r="D7" s="147"/>
      <c r="E7" s="73">
        <v>1</v>
      </c>
      <c r="F7" s="74">
        <v>159268837.32</v>
      </c>
    </row>
    <row r="8" spans="1:6" ht="17.25" customHeight="1">
      <c r="A8" s="146" t="s">
        <v>83</v>
      </c>
      <c r="B8" s="147"/>
      <c r="C8" s="147"/>
      <c r="D8" s="147"/>
      <c r="E8" s="73">
        <v>2</v>
      </c>
      <c r="F8" s="75"/>
    </row>
    <row r="9" spans="1:6" ht="17.25" customHeight="1">
      <c r="A9" s="146" t="s">
        <v>84</v>
      </c>
      <c r="B9" s="147"/>
      <c r="C9" s="147"/>
      <c r="D9" s="147"/>
      <c r="E9" s="73">
        <v>3</v>
      </c>
      <c r="F9" s="75"/>
    </row>
    <row r="10" spans="1:6" ht="17.25" customHeight="1">
      <c r="A10" s="146" t="s">
        <v>85</v>
      </c>
      <c r="B10" s="147"/>
      <c r="C10" s="147"/>
      <c r="D10" s="147"/>
      <c r="E10" s="73">
        <v>4</v>
      </c>
      <c r="F10" s="75"/>
    </row>
    <row r="11" spans="1:6" ht="17.25" customHeight="1">
      <c r="A11" s="146" t="s">
        <v>86</v>
      </c>
      <c r="B11" s="147"/>
      <c r="C11" s="147"/>
      <c r="D11" s="147"/>
      <c r="E11" s="73">
        <v>5</v>
      </c>
      <c r="F11" s="76">
        <v>3000000</v>
      </c>
    </row>
    <row r="12" spans="1:8" ht="17.25" customHeight="1">
      <c r="A12" s="146" t="s">
        <v>87</v>
      </c>
      <c r="B12" s="147"/>
      <c r="C12" s="147"/>
      <c r="D12" s="147"/>
      <c r="E12" s="73">
        <v>6</v>
      </c>
      <c r="F12" s="76">
        <v>36434492.31</v>
      </c>
      <c r="H12" s="120"/>
    </row>
    <row r="13" spans="1:6" ht="17.25" customHeight="1">
      <c r="A13" s="155" t="s">
        <v>88</v>
      </c>
      <c r="B13" s="156"/>
      <c r="C13" s="156"/>
      <c r="D13" s="156"/>
      <c r="E13" s="73">
        <v>7</v>
      </c>
      <c r="F13" s="75">
        <f>SUM(F7:F12)</f>
        <v>198703329.63</v>
      </c>
    </row>
    <row r="14" spans="1:6" ht="17.25" customHeight="1">
      <c r="A14" s="146" t="s">
        <v>89</v>
      </c>
      <c r="B14" s="147"/>
      <c r="C14" s="147"/>
      <c r="D14" s="147"/>
      <c r="E14" s="73">
        <v>8</v>
      </c>
      <c r="F14" s="77">
        <v>140880269.32999998</v>
      </c>
    </row>
    <row r="15" spans="1:6" ht="17.25" customHeight="1">
      <c r="A15" s="146" t="s">
        <v>90</v>
      </c>
      <c r="B15" s="147"/>
      <c r="C15" s="147"/>
      <c r="D15" s="147"/>
      <c r="E15" s="73">
        <v>9</v>
      </c>
      <c r="F15" s="77">
        <v>11642912.36</v>
      </c>
    </row>
    <row r="16" spans="1:6" ht="17.25" customHeight="1">
      <c r="A16" s="146" t="s">
        <v>91</v>
      </c>
      <c r="B16" s="147"/>
      <c r="C16" s="147"/>
      <c r="D16" s="147"/>
      <c r="E16" s="73">
        <v>10</v>
      </c>
      <c r="F16" s="77"/>
    </row>
    <row r="17" spans="1:6" ht="17.25" customHeight="1">
      <c r="A17" s="94" t="s">
        <v>92</v>
      </c>
      <c r="B17" s="97"/>
      <c r="C17" s="97"/>
      <c r="D17" s="97"/>
      <c r="E17" s="73">
        <v>11</v>
      </c>
      <c r="F17" s="76">
        <v>6723199.880000001</v>
      </c>
    </row>
    <row r="18" spans="1:6" ht="17.25" customHeight="1">
      <c r="A18" s="155" t="s">
        <v>93</v>
      </c>
      <c r="B18" s="156"/>
      <c r="C18" s="156"/>
      <c r="D18" s="156"/>
      <c r="E18" s="73">
        <v>12</v>
      </c>
      <c r="F18" s="75">
        <f>SUM(F14:F17)</f>
        <v>159246381.57</v>
      </c>
    </row>
    <row r="19" spans="1:6" ht="17.25" customHeight="1">
      <c r="A19" s="155" t="s">
        <v>94</v>
      </c>
      <c r="B19" s="156"/>
      <c r="C19" s="156"/>
      <c r="D19" s="156"/>
      <c r="E19" s="73">
        <v>13</v>
      </c>
      <c r="F19" s="75">
        <f>F13-F18</f>
        <v>39456948.06</v>
      </c>
    </row>
    <row r="20" spans="1:6" ht="17.25" customHeight="1">
      <c r="A20" s="146" t="s">
        <v>95</v>
      </c>
      <c r="B20" s="147"/>
      <c r="C20" s="147"/>
      <c r="D20" s="147"/>
      <c r="E20" s="73"/>
      <c r="F20" s="75"/>
    </row>
    <row r="21" spans="1:6" ht="17.25" customHeight="1">
      <c r="A21" s="146" t="s">
        <v>96</v>
      </c>
      <c r="B21" s="147"/>
      <c r="C21" s="147"/>
      <c r="D21" s="147"/>
      <c r="E21" s="73">
        <v>14</v>
      </c>
      <c r="F21" s="77">
        <v>2000000</v>
      </c>
    </row>
    <row r="22" spans="1:6" ht="17.25" customHeight="1">
      <c r="A22" s="146" t="s">
        <v>97</v>
      </c>
      <c r="B22" s="147"/>
      <c r="C22" s="147"/>
      <c r="D22" s="147"/>
      <c r="E22" s="73">
        <v>15</v>
      </c>
      <c r="F22" s="76">
        <v>9900</v>
      </c>
    </row>
    <row r="23" spans="1:6" ht="17.25" customHeight="1">
      <c r="A23" s="146" t="s">
        <v>98</v>
      </c>
      <c r="B23" s="147"/>
      <c r="C23" s="147"/>
      <c r="D23" s="147"/>
      <c r="E23" s="73">
        <v>16</v>
      </c>
      <c r="F23" s="75">
        <v>1600</v>
      </c>
    </row>
    <row r="24" spans="1:6" ht="17.25" customHeight="1">
      <c r="A24" s="146" t="s">
        <v>99</v>
      </c>
      <c r="B24" s="147"/>
      <c r="C24" s="147"/>
      <c r="D24" s="147"/>
      <c r="E24" s="73">
        <v>17</v>
      </c>
      <c r="F24" s="75"/>
    </row>
    <row r="25" spans="1:6" ht="17.25" customHeight="1">
      <c r="A25" s="155" t="s">
        <v>88</v>
      </c>
      <c r="B25" s="156"/>
      <c r="C25" s="156"/>
      <c r="D25" s="156"/>
      <c r="E25" s="73">
        <v>18</v>
      </c>
      <c r="F25" s="75">
        <f>SUM(F21:F24)</f>
        <v>2011500</v>
      </c>
    </row>
    <row r="26" spans="1:6" ht="17.25" customHeight="1">
      <c r="A26" s="146" t="s">
        <v>100</v>
      </c>
      <c r="B26" s="147"/>
      <c r="C26" s="147"/>
      <c r="D26" s="147"/>
      <c r="E26" s="73">
        <v>19</v>
      </c>
      <c r="F26" s="76">
        <v>3616967.9399999995</v>
      </c>
    </row>
    <row r="27" spans="1:6" ht="17.25" customHeight="1">
      <c r="A27" s="146" t="s">
        <v>101</v>
      </c>
      <c r="B27" s="147"/>
      <c r="C27" s="147"/>
      <c r="D27" s="147"/>
      <c r="E27" s="73">
        <v>20</v>
      </c>
      <c r="F27" s="76"/>
    </row>
    <row r="28" spans="1:6" ht="17.25" customHeight="1">
      <c r="A28" s="146" t="s">
        <v>102</v>
      </c>
      <c r="B28" s="147"/>
      <c r="C28" s="147"/>
      <c r="D28" s="147"/>
      <c r="E28" s="73">
        <v>21</v>
      </c>
      <c r="F28" s="75"/>
    </row>
    <row r="29" spans="1:6" ht="17.25" customHeight="1">
      <c r="A29" s="155" t="s">
        <v>93</v>
      </c>
      <c r="B29" s="156"/>
      <c r="C29" s="156"/>
      <c r="D29" s="156"/>
      <c r="E29" s="73">
        <v>22</v>
      </c>
      <c r="F29" s="75">
        <f>SUM(F26:F28)</f>
        <v>3616967.9399999995</v>
      </c>
    </row>
    <row r="30" spans="1:6" ht="17.25" customHeight="1">
      <c r="A30" s="155" t="s">
        <v>103</v>
      </c>
      <c r="B30" s="156"/>
      <c r="C30" s="156"/>
      <c r="D30" s="156"/>
      <c r="E30" s="73">
        <v>23</v>
      </c>
      <c r="F30" s="75">
        <f>F25-F29</f>
        <v>-1605467.9399999995</v>
      </c>
    </row>
    <row r="31" spans="1:6" ht="17.25" customHeight="1">
      <c r="A31" s="146" t="s">
        <v>104</v>
      </c>
      <c r="B31" s="147"/>
      <c r="C31" s="147"/>
      <c r="D31" s="147"/>
      <c r="E31" s="73"/>
      <c r="F31" s="75"/>
    </row>
    <row r="32" spans="1:6" ht="17.25" customHeight="1">
      <c r="A32" s="146" t="s">
        <v>105</v>
      </c>
      <c r="B32" s="147"/>
      <c r="C32" s="147"/>
      <c r="D32" s="147"/>
      <c r="E32" s="73">
        <v>24</v>
      </c>
      <c r="F32" s="75"/>
    </row>
    <row r="33" spans="1:6" ht="17.25" customHeight="1">
      <c r="A33" s="146" t="s">
        <v>106</v>
      </c>
      <c r="B33" s="147"/>
      <c r="C33" s="147"/>
      <c r="D33" s="147"/>
      <c r="E33" s="73">
        <v>25</v>
      </c>
      <c r="F33" s="75"/>
    </row>
    <row r="34" spans="1:6" ht="17.25" customHeight="1">
      <c r="A34" s="159" t="s">
        <v>88</v>
      </c>
      <c r="B34" s="160"/>
      <c r="C34" s="160"/>
      <c r="D34" s="160"/>
      <c r="E34" s="73">
        <v>26</v>
      </c>
      <c r="F34" s="75"/>
    </row>
    <row r="35" spans="1:6" ht="17.25" customHeight="1">
      <c r="A35" s="157" t="s">
        <v>107</v>
      </c>
      <c r="B35" s="158"/>
      <c r="C35" s="158"/>
      <c r="D35" s="158"/>
      <c r="E35" s="73">
        <v>27</v>
      </c>
      <c r="F35" s="75"/>
    </row>
    <row r="36" spans="1:6" ht="17.25" customHeight="1">
      <c r="A36" s="157" t="s">
        <v>108</v>
      </c>
      <c r="B36" s="158"/>
      <c r="C36" s="158"/>
      <c r="D36" s="158"/>
      <c r="E36" s="73">
        <v>28</v>
      </c>
      <c r="F36" s="75"/>
    </row>
    <row r="37" spans="1:6" ht="17.25" customHeight="1">
      <c r="A37" s="157" t="s">
        <v>109</v>
      </c>
      <c r="B37" s="158"/>
      <c r="C37" s="158"/>
      <c r="D37" s="158"/>
      <c r="E37" s="73">
        <v>29</v>
      </c>
      <c r="F37" s="75"/>
    </row>
    <row r="38" spans="1:6" ht="17.25" customHeight="1">
      <c r="A38" s="159" t="s">
        <v>93</v>
      </c>
      <c r="B38" s="160"/>
      <c r="C38" s="160"/>
      <c r="D38" s="160"/>
      <c r="E38" s="73">
        <v>30</v>
      </c>
      <c r="F38" s="75"/>
    </row>
    <row r="39" spans="1:6" ht="17.25" customHeight="1">
      <c r="A39" s="159" t="s">
        <v>110</v>
      </c>
      <c r="B39" s="160"/>
      <c r="C39" s="160"/>
      <c r="D39" s="160"/>
      <c r="E39" s="73">
        <v>31</v>
      </c>
      <c r="F39" s="75"/>
    </row>
    <row r="40" spans="1:6" ht="17.25" customHeight="1">
      <c r="A40" s="157" t="s">
        <v>111</v>
      </c>
      <c r="B40" s="158"/>
      <c r="C40" s="158"/>
      <c r="D40" s="158"/>
      <c r="E40" s="73">
        <v>32</v>
      </c>
      <c r="F40" s="76">
        <v>1936799.04</v>
      </c>
    </row>
    <row r="41" spans="1:6" ht="17.25" customHeight="1">
      <c r="A41" s="161" t="s">
        <v>112</v>
      </c>
      <c r="B41" s="162"/>
      <c r="C41" s="162"/>
      <c r="D41" s="162"/>
      <c r="E41" s="78">
        <v>33</v>
      </c>
      <c r="F41" s="79">
        <f>F19+F30+F40</f>
        <v>39788279.160000004</v>
      </c>
    </row>
    <row r="42" spans="1:6" ht="18.75" customHeight="1">
      <c r="A42" s="138"/>
      <c r="B42" s="138"/>
      <c r="C42" s="138"/>
      <c r="D42" s="138"/>
      <c r="E42" s="138"/>
      <c r="F42" s="138"/>
    </row>
    <row r="43" ht="15.75" customHeight="1">
      <c r="F43" s="80"/>
    </row>
    <row r="44" ht="15.75" customHeight="1">
      <c r="F44" s="80"/>
    </row>
    <row r="45" ht="15.75" customHeight="1">
      <c r="F45" s="81"/>
    </row>
    <row r="46" ht="15.75" customHeight="1"/>
    <row r="47" ht="15.75" customHeight="1"/>
    <row r="48" ht="15.75" customHeight="1"/>
  </sheetData>
  <sheetProtection/>
  <mergeCells count="39">
    <mergeCell ref="A42:F42"/>
    <mergeCell ref="A38:D38"/>
    <mergeCell ref="A31:D31"/>
    <mergeCell ref="A32:D32"/>
    <mergeCell ref="A33:D33"/>
    <mergeCell ref="A34:D34"/>
    <mergeCell ref="A41:D41"/>
    <mergeCell ref="A39:D39"/>
    <mergeCell ref="A40:D40"/>
    <mergeCell ref="A35:D35"/>
    <mergeCell ref="A36:D36"/>
    <mergeCell ref="A37:D37"/>
    <mergeCell ref="A25:D25"/>
    <mergeCell ref="A26:D26"/>
    <mergeCell ref="A27:D27"/>
    <mergeCell ref="A28:D28"/>
    <mergeCell ref="A29:D29"/>
    <mergeCell ref="A30:D30"/>
    <mergeCell ref="A22:D22"/>
    <mergeCell ref="A16:D16"/>
    <mergeCell ref="A18:D18"/>
    <mergeCell ref="A19:D19"/>
    <mergeCell ref="A23:D23"/>
    <mergeCell ref="A24:D24"/>
    <mergeCell ref="A12:D12"/>
    <mergeCell ref="A13:D13"/>
    <mergeCell ref="A14:D14"/>
    <mergeCell ref="A15:D15"/>
    <mergeCell ref="A20:D20"/>
    <mergeCell ref="A21:D21"/>
    <mergeCell ref="A10:D10"/>
    <mergeCell ref="A11:D11"/>
    <mergeCell ref="A5:D5"/>
    <mergeCell ref="A6:D6"/>
    <mergeCell ref="A7:D7"/>
    <mergeCell ref="A2:F2"/>
    <mergeCell ref="A3:F3"/>
    <mergeCell ref="A8:D8"/>
    <mergeCell ref="A9:D9"/>
  </mergeCells>
  <printOptions horizontalCentered="1" verticalCentered="1"/>
  <pageMargins left="0.7480314960629921" right="0.7480314960629921" top="0.35433070866141736" bottom="0.4724409448818898" header="0.275590551181102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5.375" style="14" customWidth="1"/>
    <col min="2" max="2" width="16.50390625" style="15" customWidth="1"/>
    <col min="3" max="3" width="53.875" style="24" customWidth="1"/>
    <col min="4" max="16384" width="9.00390625" style="23" customWidth="1"/>
  </cols>
  <sheetData>
    <row r="1" ht="12">
      <c r="A1" s="25" t="s">
        <v>1</v>
      </c>
    </row>
    <row r="2" spans="1:3" ht="35.25" customHeight="1">
      <c r="A2" s="163" t="s">
        <v>500</v>
      </c>
      <c r="B2" s="163"/>
      <c r="C2" s="163"/>
    </row>
    <row r="3" spans="1:3" ht="20.25">
      <c r="A3" s="121"/>
      <c r="B3" s="121"/>
      <c r="C3" s="121"/>
    </row>
    <row r="4" spans="1:3" ht="23.25" customHeight="1">
      <c r="A4" s="126" t="s">
        <v>497</v>
      </c>
      <c r="B4" s="126" t="s">
        <v>498</v>
      </c>
      <c r="C4" s="127" t="s">
        <v>499</v>
      </c>
    </row>
    <row r="5" spans="1:3" ht="20.25" customHeight="1">
      <c r="A5" s="122">
        <v>1</v>
      </c>
      <c r="B5" s="122" t="s">
        <v>161</v>
      </c>
      <c r="C5" s="122" t="s">
        <v>468</v>
      </c>
    </row>
    <row r="6" spans="1:3" ht="20.25" customHeight="1">
      <c r="A6" s="122">
        <v>2</v>
      </c>
      <c r="B6" s="122" t="s">
        <v>161</v>
      </c>
      <c r="C6" s="122" t="s">
        <v>469</v>
      </c>
    </row>
    <row r="7" spans="1:3" ht="20.25" customHeight="1">
      <c r="A7" s="122">
        <v>3</v>
      </c>
      <c r="B7" s="122" t="s">
        <v>161</v>
      </c>
      <c r="C7" s="122" t="s">
        <v>470</v>
      </c>
    </row>
    <row r="8" spans="1:3" ht="20.25" customHeight="1">
      <c r="A8" s="122">
        <v>4</v>
      </c>
      <c r="B8" s="122" t="s">
        <v>161</v>
      </c>
      <c r="C8" s="122" t="s">
        <v>471</v>
      </c>
    </row>
    <row r="9" spans="1:3" ht="20.25" customHeight="1">
      <c r="A9" s="122">
        <v>5</v>
      </c>
      <c r="B9" s="122" t="s">
        <v>161</v>
      </c>
      <c r="C9" s="122" t="s">
        <v>472</v>
      </c>
    </row>
    <row r="10" spans="1:3" ht="20.25" customHeight="1">
      <c r="A10" s="122">
        <v>6</v>
      </c>
      <c r="B10" s="123" t="s">
        <v>161</v>
      </c>
      <c r="C10" s="122" t="s">
        <v>473</v>
      </c>
    </row>
    <row r="11" spans="1:3" ht="20.25" customHeight="1">
      <c r="A11" s="122">
        <v>7</v>
      </c>
      <c r="B11" s="123" t="s">
        <v>161</v>
      </c>
      <c r="C11" s="122" t="s">
        <v>474</v>
      </c>
    </row>
    <row r="12" spans="1:3" ht="20.25" customHeight="1">
      <c r="A12" s="122">
        <v>8</v>
      </c>
      <c r="B12" s="123" t="s">
        <v>161</v>
      </c>
      <c r="C12" s="122" t="s">
        <v>475</v>
      </c>
    </row>
    <row r="13" spans="1:3" ht="20.25" customHeight="1">
      <c r="A13" s="122">
        <v>9</v>
      </c>
      <c r="B13" s="123" t="s">
        <v>161</v>
      </c>
      <c r="C13" s="122" t="s">
        <v>476</v>
      </c>
    </row>
    <row r="14" spans="1:3" ht="20.25" customHeight="1">
      <c r="A14" s="122">
        <v>10</v>
      </c>
      <c r="B14" s="123" t="s">
        <v>161</v>
      </c>
      <c r="C14" s="122" t="s">
        <v>477</v>
      </c>
    </row>
    <row r="15" spans="1:3" ht="20.25" customHeight="1">
      <c r="A15" s="122">
        <v>11</v>
      </c>
      <c r="B15" s="123" t="s">
        <v>161</v>
      </c>
      <c r="C15" s="122" t="s">
        <v>478</v>
      </c>
    </row>
    <row r="16" spans="1:3" ht="20.25" customHeight="1">
      <c r="A16" s="122">
        <v>12</v>
      </c>
      <c r="B16" s="123" t="s">
        <v>161</v>
      </c>
      <c r="C16" s="122" t="s">
        <v>479</v>
      </c>
    </row>
    <row r="17" spans="1:3" ht="20.25" customHeight="1">
      <c r="A17" s="122">
        <v>13</v>
      </c>
      <c r="B17" s="123" t="s">
        <v>161</v>
      </c>
      <c r="C17" s="122" t="s">
        <v>480</v>
      </c>
    </row>
    <row r="18" spans="1:3" ht="20.25" customHeight="1">
      <c r="A18" s="122">
        <v>14</v>
      </c>
      <c r="B18" s="123" t="s">
        <v>161</v>
      </c>
      <c r="C18" s="122" t="s">
        <v>481</v>
      </c>
    </row>
    <row r="19" spans="1:3" ht="20.25" customHeight="1">
      <c r="A19" s="122">
        <v>15</v>
      </c>
      <c r="B19" s="123" t="s">
        <v>161</v>
      </c>
      <c r="C19" s="122" t="s">
        <v>482</v>
      </c>
    </row>
    <row r="20" spans="1:3" ht="20.25" customHeight="1">
      <c r="A20" s="122">
        <v>16</v>
      </c>
      <c r="B20" s="123" t="s">
        <v>161</v>
      </c>
      <c r="C20" s="122" t="s">
        <v>483</v>
      </c>
    </row>
    <row r="21" spans="1:3" ht="20.25" customHeight="1">
      <c r="A21" s="122">
        <v>17</v>
      </c>
      <c r="B21" s="123" t="s">
        <v>161</v>
      </c>
      <c r="C21" s="122" t="s">
        <v>484</v>
      </c>
    </row>
    <row r="22" spans="1:3" ht="20.25" customHeight="1">
      <c r="A22" s="122">
        <v>18</v>
      </c>
      <c r="B22" s="123" t="s">
        <v>161</v>
      </c>
      <c r="C22" s="122" t="s">
        <v>485</v>
      </c>
    </row>
    <row r="23" spans="1:3" ht="20.25" customHeight="1">
      <c r="A23" s="122">
        <v>19</v>
      </c>
      <c r="B23" s="122" t="s">
        <v>161</v>
      </c>
      <c r="C23" s="122" t="s">
        <v>486</v>
      </c>
    </row>
    <row r="24" spans="1:3" ht="20.25" customHeight="1">
      <c r="A24" s="122">
        <v>20</v>
      </c>
      <c r="B24" s="122" t="s">
        <v>161</v>
      </c>
      <c r="C24" s="122" t="s">
        <v>487</v>
      </c>
    </row>
    <row r="25" spans="1:3" ht="20.25" customHeight="1">
      <c r="A25" s="122">
        <v>21</v>
      </c>
      <c r="B25" s="122" t="s">
        <v>161</v>
      </c>
      <c r="C25" s="122" t="s">
        <v>488</v>
      </c>
    </row>
    <row r="26" spans="1:3" ht="20.25" customHeight="1">
      <c r="A26" s="122">
        <v>22</v>
      </c>
      <c r="B26" s="123" t="s">
        <v>161</v>
      </c>
      <c r="C26" s="122" t="s">
        <v>489</v>
      </c>
    </row>
    <row r="27" spans="1:3" ht="20.25" customHeight="1">
      <c r="A27" s="122">
        <v>23</v>
      </c>
      <c r="B27" s="123" t="s">
        <v>161</v>
      </c>
      <c r="C27" s="122" t="s">
        <v>490</v>
      </c>
    </row>
    <row r="28" spans="1:3" ht="20.25" customHeight="1">
      <c r="A28" s="122">
        <v>24</v>
      </c>
      <c r="B28" s="123" t="s">
        <v>161</v>
      </c>
      <c r="C28" s="122" t="s">
        <v>491</v>
      </c>
    </row>
    <row r="29" spans="1:3" ht="20.25" customHeight="1">
      <c r="A29" s="122">
        <v>25</v>
      </c>
      <c r="B29" s="123" t="s">
        <v>161</v>
      </c>
      <c r="C29" s="122" t="s">
        <v>492</v>
      </c>
    </row>
    <row r="30" spans="1:3" ht="20.25" customHeight="1">
      <c r="A30" s="122">
        <v>26</v>
      </c>
      <c r="B30" s="123" t="s">
        <v>161</v>
      </c>
      <c r="C30" s="122" t="s">
        <v>493</v>
      </c>
    </row>
    <row r="31" spans="1:3" ht="20.25" customHeight="1">
      <c r="A31" s="122">
        <v>27</v>
      </c>
      <c r="B31" s="123" t="s">
        <v>161</v>
      </c>
      <c r="C31" s="122" t="s">
        <v>494</v>
      </c>
    </row>
    <row r="32" spans="1:3" ht="20.25" customHeight="1">
      <c r="A32" s="122">
        <v>28</v>
      </c>
      <c r="B32" s="123" t="s">
        <v>161</v>
      </c>
      <c r="C32" s="122" t="s">
        <v>495</v>
      </c>
    </row>
    <row r="33" spans="1:3" ht="20.25" customHeight="1">
      <c r="A33" s="122">
        <v>29</v>
      </c>
      <c r="B33" s="123" t="s">
        <v>161</v>
      </c>
      <c r="C33" s="122" t="s">
        <v>496</v>
      </c>
    </row>
    <row r="34" spans="1:3" ht="20.25" customHeight="1">
      <c r="A34" s="122">
        <v>30</v>
      </c>
      <c r="B34" s="123" t="s">
        <v>161</v>
      </c>
      <c r="C34" s="122" t="s">
        <v>162</v>
      </c>
    </row>
    <row r="35" spans="1:3" ht="20.25" customHeight="1">
      <c r="A35" s="122">
        <v>31</v>
      </c>
      <c r="B35" s="123" t="s">
        <v>161</v>
      </c>
      <c r="C35" s="122" t="s">
        <v>163</v>
      </c>
    </row>
    <row r="36" spans="1:3" ht="20.25" customHeight="1">
      <c r="A36" s="122">
        <v>32</v>
      </c>
      <c r="B36" s="123" t="s">
        <v>161</v>
      </c>
      <c r="C36" s="122" t="s">
        <v>164</v>
      </c>
    </row>
    <row r="37" spans="1:3" ht="20.25" customHeight="1">
      <c r="A37" s="122">
        <v>33</v>
      </c>
      <c r="B37" s="123" t="s">
        <v>161</v>
      </c>
      <c r="C37" s="122" t="s">
        <v>165</v>
      </c>
    </row>
    <row r="38" spans="1:3" ht="20.25" customHeight="1">
      <c r="A38" s="122">
        <v>34</v>
      </c>
      <c r="B38" s="123" t="s">
        <v>161</v>
      </c>
      <c r="C38" s="122" t="s">
        <v>166</v>
      </c>
    </row>
    <row r="39" spans="1:3" ht="20.25" customHeight="1">
      <c r="A39" s="122">
        <v>35</v>
      </c>
      <c r="B39" s="123" t="s">
        <v>161</v>
      </c>
      <c r="C39" s="122" t="s">
        <v>167</v>
      </c>
    </row>
    <row r="40" spans="1:3" ht="20.25" customHeight="1">
      <c r="A40" s="122">
        <v>36</v>
      </c>
      <c r="B40" s="123" t="s">
        <v>161</v>
      </c>
      <c r="C40" s="122" t="s">
        <v>168</v>
      </c>
    </row>
    <row r="41" spans="1:3" ht="20.25" customHeight="1">
      <c r="A41" s="122">
        <v>37</v>
      </c>
      <c r="B41" s="123" t="s">
        <v>161</v>
      </c>
      <c r="C41" s="122" t="s">
        <v>169</v>
      </c>
    </row>
    <row r="42" spans="1:3" ht="20.25" customHeight="1">
      <c r="A42" s="122">
        <v>38</v>
      </c>
      <c r="B42" s="123" t="s">
        <v>161</v>
      </c>
      <c r="C42" s="122" t="s">
        <v>170</v>
      </c>
    </row>
    <row r="43" spans="1:3" ht="20.25" customHeight="1">
      <c r="A43" s="122">
        <v>39</v>
      </c>
      <c r="B43" s="123" t="s">
        <v>161</v>
      </c>
      <c r="C43" s="122" t="s">
        <v>171</v>
      </c>
    </row>
    <row r="44" spans="1:3" ht="20.25" customHeight="1">
      <c r="A44" s="122">
        <v>40</v>
      </c>
      <c r="B44" s="123" t="s">
        <v>161</v>
      </c>
      <c r="C44" s="122" t="s">
        <v>172</v>
      </c>
    </row>
    <row r="45" spans="1:3" ht="20.25" customHeight="1">
      <c r="A45" s="122">
        <v>41</v>
      </c>
      <c r="B45" s="123" t="s">
        <v>161</v>
      </c>
      <c r="C45" s="122" t="s">
        <v>173</v>
      </c>
    </row>
    <row r="46" spans="1:3" ht="20.25" customHeight="1">
      <c r="A46" s="122">
        <v>42</v>
      </c>
      <c r="B46" s="123" t="s">
        <v>161</v>
      </c>
      <c r="C46" s="122" t="s">
        <v>174</v>
      </c>
    </row>
    <row r="47" spans="1:3" ht="20.25" customHeight="1">
      <c r="A47" s="122">
        <v>43</v>
      </c>
      <c r="B47" s="123" t="s">
        <v>161</v>
      </c>
      <c r="C47" s="122" t="s">
        <v>175</v>
      </c>
    </row>
    <row r="48" spans="1:3" ht="20.25" customHeight="1">
      <c r="A48" s="122">
        <v>44</v>
      </c>
      <c r="B48" s="123" t="s">
        <v>161</v>
      </c>
      <c r="C48" s="122" t="s">
        <v>176</v>
      </c>
    </row>
    <row r="49" spans="1:3" ht="20.25" customHeight="1">
      <c r="A49" s="122">
        <v>45</v>
      </c>
      <c r="B49" s="123" t="s">
        <v>161</v>
      </c>
      <c r="C49" s="122" t="s">
        <v>177</v>
      </c>
    </row>
    <row r="50" spans="1:3" ht="20.25" customHeight="1">
      <c r="A50" s="122">
        <v>46</v>
      </c>
      <c r="B50" s="123" t="s">
        <v>161</v>
      </c>
      <c r="C50" s="122" t="s">
        <v>178</v>
      </c>
    </row>
    <row r="51" spans="1:3" ht="20.25" customHeight="1">
      <c r="A51" s="122">
        <v>47</v>
      </c>
      <c r="B51" s="123" t="s">
        <v>161</v>
      </c>
      <c r="C51" s="122" t="s">
        <v>179</v>
      </c>
    </row>
    <row r="52" spans="1:3" ht="20.25" customHeight="1">
      <c r="A52" s="122">
        <v>48</v>
      </c>
      <c r="B52" s="123" t="s">
        <v>161</v>
      </c>
      <c r="C52" s="122" t="s">
        <v>180</v>
      </c>
    </row>
    <row r="53" spans="1:3" ht="20.25" customHeight="1">
      <c r="A53" s="122">
        <v>49</v>
      </c>
      <c r="B53" s="123" t="s">
        <v>161</v>
      </c>
      <c r="C53" s="122" t="s">
        <v>181</v>
      </c>
    </row>
    <row r="54" spans="1:3" ht="20.25" customHeight="1">
      <c r="A54" s="122">
        <v>50</v>
      </c>
      <c r="B54" s="123" t="s">
        <v>161</v>
      </c>
      <c r="C54" s="122" t="s">
        <v>182</v>
      </c>
    </row>
    <row r="55" spans="1:3" ht="20.25" customHeight="1">
      <c r="A55" s="122">
        <v>51</v>
      </c>
      <c r="B55" s="123" t="s">
        <v>161</v>
      </c>
      <c r="C55" s="122" t="s">
        <v>183</v>
      </c>
    </row>
    <row r="56" spans="1:3" ht="20.25" customHeight="1">
      <c r="A56" s="122">
        <v>52</v>
      </c>
      <c r="B56" s="123" t="s">
        <v>161</v>
      </c>
      <c r="C56" s="122" t="s">
        <v>184</v>
      </c>
    </row>
    <row r="57" spans="1:3" ht="20.25" customHeight="1">
      <c r="A57" s="122">
        <v>53</v>
      </c>
      <c r="B57" s="123" t="s">
        <v>161</v>
      </c>
      <c r="C57" s="122" t="s">
        <v>185</v>
      </c>
    </row>
    <row r="58" spans="1:3" ht="20.25" customHeight="1">
      <c r="A58" s="122">
        <v>54</v>
      </c>
      <c r="B58" s="123" t="s">
        <v>161</v>
      </c>
      <c r="C58" s="122" t="s">
        <v>186</v>
      </c>
    </row>
    <row r="59" spans="1:3" ht="20.25" customHeight="1">
      <c r="A59" s="122">
        <v>55</v>
      </c>
      <c r="B59" s="123" t="s">
        <v>161</v>
      </c>
      <c r="C59" s="122" t="s">
        <v>187</v>
      </c>
    </row>
    <row r="60" spans="1:3" ht="20.25" customHeight="1">
      <c r="A60" s="122">
        <v>56</v>
      </c>
      <c r="B60" s="123" t="s">
        <v>161</v>
      </c>
      <c r="C60" s="122" t="s">
        <v>188</v>
      </c>
    </row>
    <row r="61" spans="1:3" ht="20.25" customHeight="1">
      <c r="A61" s="122">
        <v>57</v>
      </c>
      <c r="B61" s="123" t="s">
        <v>161</v>
      </c>
      <c r="C61" s="122" t="s">
        <v>189</v>
      </c>
    </row>
    <row r="62" spans="1:3" ht="20.25" customHeight="1">
      <c r="A62" s="122">
        <v>58</v>
      </c>
      <c r="B62" s="123" t="s">
        <v>161</v>
      </c>
      <c r="C62" s="122" t="s">
        <v>190</v>
      </c>
    </row>
    <row r="63" spans="1:3" ht="20.25" customHeight="1">
      <c r="A63" s="122">
        <v>59</v>
      </c>
      <c r="B63" s="123" t="s">
        <v>161</v>
      </c>
      <c r="C63" s="122" t="s">
        <v>191</v>
      </c>
    </row>
    <row r="64" spans="1:3" ht="20.25" customHeight="1">
      <c r="A64" s="122">
        <v>60</v>
      </c>
      <c r="B64" s="123" t="s">
        <v>161</v>
      </c>
      <c r="C64" s="122" t="s">
        <v>192</v>
      </c>
    </row>
    <row r="65" spans="1:3" ht="20.25" customHeight="1">
      <c r="A65" s="122">
        <v>61</v>
      </c>
      <c r="B65" s="123" t="s">
        <v>161</v>
      </c>
      <c r="C65" s="122" t="s">
        <v>193</v>
      </c>
    </row>
    <row r="66" spans="1:3" ht="20.25" customHeight="1">
      <c r="A66" s="122">
        <v>62</v>
      </c>
      <c r="B66" s="123" t="s">
        <v>161</v>
      </c>
      <c r="C66" s="122" t="s">
        <v>194</v>
      </c>
    </row>
    <row r="67" spans="1:3" ht="20.25" customHeight="1">
      <c r="A67" s="122">
        <v>63</v>
      </c>
      <c r="B67" s="123" t="s">
        <v>161</v>
      </c>
      <c r="C67" s="122" t="s">
        <v>195</v>
      </c>
    </row>
    <row r="68" spans="1:3" ht="20.25" customHeight="1">
      <c r="A68" s="122">
        <v>64</v>
      </c>
      <c r="B68" s="123" t="s">
        <v>161</v>
      </c>
      <c r="C68" s="122" t="s">
        <v>196</v>
      </c>
    </row>
    <row r="69" spans="1:3" ht="20.25" customHeight="1">
      <c r="A69" s="122">
        <v>65</v>
      </c>
      <c r="B69" s="122" t="s">
        <v>161</v>
      </c>
      <c r="C69" s="125" t="s">
        <v>197</v>
      </c>
    </row>
    <row r="70" spans="1:3" ht="20.25" customHeight="1">
      <c r="A70" s="122">
        <v>66</v>
      </c>
      <c r="B70" s="122" t="s">
        <v>161</v>
      </c>
      <c r="C70" s="125" t="s">
        <v>198</v>
      </c>
    </row>
    <row r="71" spans="1:3" ht="20.25" customHeight="1">
      <c r="A71" s="122">
        <v>67</v>
      </c>
      <c r="B71" s="122" t="s">
        <v>199</v>
      </c>
      <c r="C71" s="122" t="s">
        <v>200</v>
      </c>
    </row>
    <row r="72" spans="1:3" ht="20.25" customHeight="1">
      <c r="A72" s="122">
        <v>68</v>
      </c>
      <c r="B72" s="122" t="s">
        <v>199</v>
      </c>
      <c r="C72" s="122" t="s">
        <v>201</v>
      </c>
    </row>
    <row r="73" spans="1:3" ht="20.25" customHeight="1">
      <c r="A73" s="122">
        <v>69</v>
      </c>
      <c r="B73" s="122" t="s">
        <v>199</v>
      </c>
      <c r="C73" s="122" t="s">
        <v>202</v>
      </c>
    </row>
    <row r="74" spans="1:3" ht="20.25" customHeight="1">
      <c r="A74" s="122">
        <v>70</v>
      </c>
      <c r="B74" s="122" t="s">
        <v>199</v>
      </c>
      <c r="C74" s="122" t="s">
        <v>203</v>
      </c>
    </row>
    <row r="75" spans="1:3" ht="20.25" customHeight="1">
      <c r="A75" s="122">
        <v>71</v>
      </c>
      <c r="B75" s="122" t="s">
        <v>199</v>
      </c>
      <c r="C75" s="122" t="s">
        <v>204</v>
      </c>
    </row>
    <row r="76" spans="1:3" ht="20.25" customHeight="1">
      <c r="A76" s="122">
        <v>72</v>
      </c>
      <c r="B76" s="122" t="s">
        <v>199</v>
      </c>
      <c r="C76" s="122" t="s">
        <v>205</v>
      </c>
    </row>
    <row r="77" spans="1:3" ht="20.25" customHeight="1">
      <c r="A77" s="122">
        <v>73</v>
      </c>
      <c r="B77" s="122" t="s">
        <v>199</v>
      </c>
      <c r="C77" s="122" t="s">
        <v>206</v>
      </c>
    </row>
    <row r="78" spans="1:3" ht="20.25" customHeight="1">
      <c r="A78" s="122">
        <v>74</v>
      </c>
      <c r="B78" s="122" t="s">
        <v>199</v>
      </c>
      <c r="C78" s="122" t="s">
        <v>207</v>
      </c>
    </row>
    <row r="79" spans="1:3" ht="20.25" customHeight="1">
      <c r="A79" s="122">
        <v>75</v>
      </c>
      <c r="B79" s="122" t="s">
        <v>199</v>
      </c>
      <c r="C79" s="122" t="s">
        <v>208</v>
      </c>
    </row>
    <row r="80" spans="1:3" ht="20.25" customHeight="1">
      <c r="A80" s="122">
        <v>76</v>
      </c>
      <c r="B80" s="122" t="s">
        <v>199</v>
      </c>
      <c r="C80" s="122" t="s">
        <v>209</v>
      </c>
    </row>
    <row r="81" spans="1:3" ht="20.25" customHeight="1">
      <c r="A81" s="122">
        <v>77</v>
      </c>
      <c r="B81" s="122" t="s">
        <v>199</v>
      </c>
      <c r="C81" s="122" t="s">
        <v>210</v>
      </c>
    </row>
    <row r="82" spans="1:3" ht="20.25" customHeight="1">
      <c r="A82" s="122">
        <v>78</v>
      </c>
      <c r="B82" s="122" t="s">
        <v>199</v>
      </c>
      <c r="C82" s="122" t="s">
        <v>211</v>
      </c>
    </row>
    <row r="83" spans="1:3" ht="20.25" customHeight="1">
      <c r="A83" s="122">
        <v>79</v>
      </c>
      <c r="B83" s="122" t="s">
        <v>199</v>
      </c>
      <c r="C83" s="122" t="s">
        <v>212</v>
      </c>
    </row>
    <row r="84" spans="1:3" ht="20.25" customHeight="1">
      <c r="A84" s="122">
        <v>80</v>
      </c>
      <c r="B84" s="123" t="s">
        <v>199</v>
      </c>
      <c r="C84" s="122" t="s">
        <v>213</v>
      </c>
    </row>
    <row r="85" spans="1:3" ht="20.25" customHeight="1">
      <c r="A85" s="122">
        <v>81</v>
      </c>
      <c r="B85" s="123" t="s">
        <v>199</v>
      </c>
      <c r="C85" s="122" t="s">
        <v>214</v>
      </c>
    </row>
    <row r="86" spans="1:3" ht="20.25" customHeight="1">
      <c r="A86" s="122">
        <v>82</v>
      </c>
      <c r="B86" s="123" t="s">
        <v>199</v>
      </c>
      <c r="C86" s="122" t="s">
        <v>215</v>
      </c>
    </row>
    <row r="87" spans="1:3" ht="20.25" customHeight="1">
      <c r="A87" s="122">
        <v>83</v>
      </c>
      <c r="B87" s="123" t="s">
        <v>199</v>
      </c>
      <c r="C87" s="122" t="s">
        <v>216</v>
      </c>
    </row>
    <row r="88" spans="1:3" ht="20.25" customHeight="1">
      <c r="A88" s="122">
        <v>84</v>
      </c>
      <c r="B88" s="123" t="s">
        <v>199</v>
      </c>
      <c r="C88" s="122" t="s">
        <v>217</v>
      </c>
    </row>
    <row r="89" spans="1:3" ht="20.25" customHeight="1">
      <c r="A89" s="122">
        <v>85</v>
      </c>
      <c r="B89" s="123" t="s">
        <v>199</v>
      </c>
      <c r="C89" s="122" t="s">
        <v>218</v>
      </c>
    </row>
    <row r="90" spans="1:3" ht="20.25" customHeight="1">
      <c r="A90" s="122">
        <v>86</v>
      </c>
      <c r="B90" s="123" t="s">
        <v>199</v>
      </c>
      <c r="C90" s="122" t="s">
        <v>219</v>
      </c>
    </row>
    <row r="91" spans="1:3" ht="20.25" customHeight="1">
      <c r="A91" s="122">
        <v>87</v>
      </c>
      <c r="B91" s="123" t="s">
        <v>199</v>
      </c>
      <c r="C91" s="122" t="s">
        <v>220</v>
      </c>
    </row>
    <row r="92" spans="1:3" ht="20.25" customHeight="1">
      <c r="A92" s="122">
        <v>88</v>
      </c>
      <c r="B92" s="123" t="s">
        <v>199</v>
      </c>
      <c r="C92" s="122" t="s">
        <v>221</v>
      </c>
    </row>
    <row r="93" spans="1:3" ht="20.25" customHeight="1">
      <c r="A93" s="122">
        <v>89</v>
      </c>
      <c r="B93" s="123" t="s">
        <v>199</v>
      </c>
      <c r="C93" s="122" t="s">
        <v>222</v>
      </c>
    </row>
    <row r="94" spans="1:3" ht="20.25" customHeight="1">
      <c r="A94" s="122">
        <v>90</v>
      </c>
      <c r="B94" s="123" t="s">
        <v>199</v>
      </c>
      <c r="C94" s="122" t="s">
        <v>223</v>
      </c>
    </row>
    <row r="95" spans="1:3" ht="20.25" customHeight="1">
      <c r="A95" s="122">
        <v>91</v>
      </c>
      <c r="B95" s="123" t="s">
        <v>199</v>
      </c>
      <c r="C95" s="122" t="s">
        <v>224</v>
      </c>
    </row>
    <row r="96" spans="1:3" ht="20.25" customHeight="1">
      <c r="A96" s="122">
        <v>92</v>
      </c>
      <c r="B96" s="123" t="s">
        <v>199</v>
      </c>
      <c r="C96" s="122" t="s">
        <v>225</v>
      </c>
    </row>
    <row r="97" spans="1:3" ht="20.25" customHeight="1">
      <c r="A97" s="122">
        <v>93</v>
      </c>
      <c r="B97" s="123" t="s">
        <v>199</v>
      </c>
      <c r="C97" s="122" t="s">
        <v>226</v>
      </c>
    </row>
    <row r="98" spans="1:3" ht="20.25" customHeight="1">
      <c r="A98" s="122">
        <v>94</v>
      </c>
      <c r="B98" s="123" t="s">
        <v>199</v>
      </c>
      <c r="C98" s="122" t="s">
        <v>227</v>
      </c>
    </row>
    <row r="99" spans="1:3" ht="20.25" customHeight="1">
      <c r="A99" s="122">
        <v>95</v>
      </c>
      <c r="B99" s="123" t="s">
        <v>199</v>
      </c>
      <c r="C99" s="122" t="s">
        <v>228</v>
      </c>
    </row>
    <row r="100" spans="1:3" ht="20.25" customHeight="1">
      <c r="A100" s="122">
        <v>96</v>
      </c>
      <c r="B100" s="122" t="s">
        <v>199</v>
      </c>
      <c r="C100" s="122" t="s">
        <v>229</v>
      </c>
    </row>
    <row r="101" spans="1:3" ht="20.25" customHeight="1">
      <c r="A101" s="122">
        <v>97</v>
      </c>
      <c r="B101" s="122" t="s">
        <v>199</v>
      </c>
      <c r="C101" s="122" t="s">
        <v>230</v>
      </c>
    </row>
    <row r="102" spans="1:3" ht="20.25" customHeight="1">
      <c r="A102" s="122">
        <v>98</v>
      </c>
      <c r="B102" s="122" t="s">
        <v>199</v>
      </c>
      <c r="C102" s="122" t="s">
        <v>231</v>
      </c>
    </row>
    <row r="103" spans="1:3" ht="20.25" customHeight="1">
      <c r="A103" s="122">
        <v>99</v>
      </c>
      <c r="B103" s="122" t="s">
        <v>199</v>
      </c>
      <c r="C103" s="122" t="s">
        <v>232</v>
      </c>
    </row>
    <row r="104" spans="1:3" ht="20.25" customHeight="1">
      <c r="A104" s="122">
        <v>100</v>
      </c>
      <c r="B104" s="122" t="s">
        <v>199</v>
      </c>
      <c r="C104" s="122" t="s">
        <v>292</v>
      </c>
    </row>
    <row r="105" spans="1:3" ht="20.25" customHeight="1">
      <c r="A105" s="122">
        <v>101</v>
      </c>
      <c r="B105" s="122" t="s">
        <v>199</v>
      </c>
      <c r="C105" s="122" t="s">
        <v>293</v>
      </c>
    </row>
    <row r="106" spans="1:3" ht="20.25" customHeight="1">
      <c r="A106" s="122">
        <v>102</v>
      </c>
      <c r="B106" s="122" t="s">
        <v>199</v>
      </c>
      <c r="C106" s="122" t="s">
        <v>294</v>
      </c>
    </row>
    <row r="107" spans="1:3" ht="20.25" customHeight="1">
      <c r="A107" s="122">
        <v>103</v>
      </c>
      <c r="B107" s="123" t="s">
        <v>199</v>
      </c>
      <c r="C107" s="122" t="s">
        <v>295</v>
      </c>
    </row>
    <row r="108" spans="1:3" ht="20.25" customHeight="1">
      <c r="A108" s="122">
        <v>104</v>
      </c>
      <c r="B108" s="123" t="s">
        <v>199</v>
      </c>
      <c r="C108" s="122" t="s">
        <v>296</v>
      </c>
    </row>
    <row r="109" spans="1:3" ht="20.25" customHeight="1">
      <c r="A109" s="122">
        <v>105</v>
      </c>
      <c r="B109" s="123" t="s">
        <v>199</v>
      </c>
      <c r="C109" s="122" t="s">
        <v>297</v>
      </c>
    </row>
    <row r="110" spans="1:3" ht="20.25" customHeight="1">
      <c r="A110" s="122">
        <v>106</v>
      </c>
      <c r="B110" s="123" t="s">
        <v>199</v>
      </c>
      <c r="C110" s="122" t="s">
        <v>298</v>
      </c>
    </row>
    <row r="111" spans="1:3" ht="20.25" customHeight="1">
      <c r="A111" s="122">
        <v>107</v>
      </c>
      <c r="B111" s="123" t="s">
        <v>199</v>
      </c>
      <c r="C111" s="122" t="s">
        <v>299</v>
      </c>
    </row>
    <row r="112" spans="1:3" ht="20.25" customHeight="1">
      <c r="A112" s="122">
        <v>108</v>
      </c>
      <c r="B112" s="123" t="s">
        <v>199</v>
      </c>
      <c r="C112" s="122" t="s">
        <v>300</v>
      </c>
    </row>
    <row r="113" spans="1:3" ht="20.25" customHeight="1">
      <c r="A113" s="122">
        <v>109</v>
      </c>
      <c r="B113" s="123" t="s">
        <v>199</v>
      </c>
      <c r="C113" s="122" t="s">
        <v>301</v>
      </c>
    </row>
    <row r="114" spans="1:3" ht="20.25" customHeight="1">
      <c r="A114" s="122">
        <v>110</v>
      </c>
      <c r="B114" s="123" t="s">
        <v>199</v>
      </c>
      <c r="C114" s="122" t="s">
        <v>302</v>
      </c>
    </row>
    <row r="115" spans="1:3" ht="20.25" customHeight="1">
      <c r="A115" s="122">
        <v>111</v>
      </c>
      <c r="B115" s="123" t="s">
        <v>199</v>
      </c>
      <c r="C115" s="122" t="s">
        <v>303</v>
      </c>
    </row>
    <row r="116" spans="1:3" ht="20.25" customHeight="1">
      <c r="A116" s="122">
        <v>112</v>
      </c>
      <c r="B116" s="123" t="s">
        <v>199</v>
      </c>
      <c r="C116" s="122" t="s">
        <v>304</v>
      </c>
    </row>
    <row r="117" spans="1:3" ht="20.25" customHeight="1">
      <c r="A117" s="122">
        <v>113</v>
      </c>
      <c r="B117" s="123" t="s">
        <v>199</v>
      </c>
      <c r="C117" s="122" t="s">
        <v>305</v>
      </c>
    </row>
    <row r="118" spans="1:3" ht="20.25" customHeight="1">
      <c r="A118" s="122">
        <v>114</v>
      </c>
      <c r="B118" s="123" t="s">
        <v>199</v>
      </c>
      <c r="C118" s="122" t="s">
        <v>306</v>
      </c>
    </row>
    <row r="119" spans="1:3" ht="20.25" customHeight="1">
      <c r="A119" s="122">
        <v>115</v>
      </c>
      <c r="B119" s="123" t="s">
        <v>199</v>
      </c>
      <c r="C119" s="122" t="s">
        <v>307</v>
      </c>
    </row>
    <row r="120" spans="1:3" ht="20.25" customHeight="1">
      <c r="A120" s="122">
        <v>116</v>
      </c>
      <c r="B120" s="123" t="s">
        <v>199</v>
      </c>
      <c r="C120" s="122" t="s">
        <v>308</v>
      </c>
    </row>
    <row r="121" spans="1:3" ht="20.25" customHeight="1">
      <c r="A121" s="122">
        <v>117</v>
      </c>
      <c r="B121" s="123" t="s">
        <v>199</v>
      </c>
      <c r="C121" s="122" t="s">
        <v>309</v>
      </c>
    </row>
    <row r="122" spans="1:3" ht="20.25" customHeight="1">
      <c r="A122" s="122">
        <v>118</v>
      </c>
      <c r="B122" s="123" t="s">
        <v>199</v>
      </c>
      <c r="C122" s="122" t="s">
        <v>310</v>
      </c>
    </row>
    <row r="123" spans="1:3" ht="20.25" customHeight="1">
      <c r="A123" s="122">
        <v>119</v>
      </c>
      <c r="B123" s="123" t="s">
        <v>199</v>
      </c>
      <c r="C123" s="122" t="s">
        <v>311</v>
      </c>
    </row>
    <row r="124" spans="1:3" ht="20.25" customHeight="1">
      <c r="A124" s="122">
        <v>120</v>
      </c>
      <c r="B124" s="123" t="s">
        <v>199</v>
      </c>
      <c r="C124" s="122" t="s">
        <v>312</v>
      </c>
    </row>
    <row r="125" spans="1:3" ht="20.25" customHeight="1">
      <c r="A125" s="122">
        <v>121</v>
      </c>
      <c r="B125" s="123" t="s">
        <v>199</v>
      </c>
      <c r="C125" s="122" t="s">
        <v>313</v>
      </c>
    </row>
    <row r="126" spans="1:3" ht="20.25" customHeight="1">
      <c r="A126" s="122">
        <v>122</v>
      </c>
      <c r="B126" s="123" t="s">
        <v>199</v>
      </c>
      <c r="C126" s="122" t="s">
        <v>314</v>
      </c>
    </row>
    <row r="127" spans="1:3" ht="20.25" customHeight="1">
      <c r="A127" s="122">
        <v>123</v>
      </c>
      <c r="B127" s="123" t="s">
        <v>199</v>
      </c>
      <c r="C127" s="122" t="s">
        <v>315</v>
      </c>
    </row>
    <row r="128" spans="1:3" ht="20.25" customHeight="1">
      <c r="A128" s="122">
        <v>124</v>
      </c>
      <c r="B128" s="123" t="s">
        <v>199</v>
      </c>
      <c r="C128" s="122" t="s">
        <v>316</v>
      </c>
    </row>
    <row r="129" spans="1:3" ht="20.25" customHeight="1">
      <c r="A129" s="122">
        <v>125</v>
      </c>
      <c r="B129" s="123" t="s">
        <v>199</v>
      </c>
      <c r="C129" s="122" t="s">
        <v>317</v>
      </c>
    </row>
    <row r="130" spans="1:3" ht="20.25" customHeight="1">
      <c r="A130" s="122">
        <v>126</v>
      </c>
      <c r="B130" s="123" t="s">
        <v>199</v>
      </c>
      <c r="C130" s="122" t="s">
        <v>318</v>
      </c>
    </row>
    <row r="131" spans="1:3" ht="20.25" customHeight="1">
      <c r="A131" s="122">
        <v>127</v>
      </c>
      <c r="B131" s="123" t="s">
        <v>199</v>
      </c>
      <c r="C131" s="122" t="s">
        <v>319</v>
      </c>
    </row>
    <row r="132" spans="1:3" ht="20.25" customHeight="1">
      <c r="A132" s="122">
        <v>128</v>
      </c>
      <c r="B132" s="123" t="s">
        <v>199</v>
      </c>
      <c r="C132" s="122" t="s">
        <v>320</v>
      </c>
    </row>
    <row r="133" spans="1:3" ht="20.25" customHeight="1">
      <c r="A133" s="122">
        <v>129</v>
      </c>
      <c r="B133" s="123" t="s">
        <v>199</v>
      </c>
      <c r="C133" s="122" t="s">
        <v>321</v>
      </c>
    </row>
    <row r="134" spans="1:3" ht="20.25" customHeight="1">
      <c r="A134" s="122">
        <v>130</v>
      </c>
      <c r="B134" s="123" t="s">
        <v>199</v>
      </c>
      <c r="C134" s="122" t="s">
        <v>322</v>
      </c>
    </row>
    <row r="135" spans="1:3" ht="20.25" customHeight="1">
      <c r="A135" s="122">
        <v>131</v>
      </c>
      <c r="B135" s="123" t="s">
        <v>199</v>
      </c>
      <c r="C135" s="122" t="s">
        <v>323</v>
      </c>
    </row>
    <row r="136" spans="1:3" ht="20.25" customHeight="1">
      <c r="A136" s="122">
        <v>132</v>
      </c>
      <c r="B136" s="123" t="s">
        <v>199</v>
      </c>
      <c r="C136" s="122" t="s">
        <v>324</v>
      </c>
    </row>
    <row r="137" spans="1:3" ht="20.25" customHeight="1">
      <c r="A137" s="122">
        <v>133</v>
      </c>
      <c r="B137" s="123" t="s">
        <v>199</v>
      </c>
      <c r="C137" s="122" t="s">
        <v>325</v>
      </c>
    </row>
    <row r="138" spans="1:3" ht="20.25" customHeight="1">
      <c r="A138" s="122">
        <v>134</v>
      </c>
      <c r="B138" s="123" t="s">
        <v>199</v>
      </c>
      <c r="C138" s="122" t="s">
        <v>326</v>
      </c>
    </row>
    <row r="139" spans="1:3" ht="20.25" customHeight="1">
      <c r="A139" s="122">
        <v>135</v>
      </c>
      <c r="B139" s="123" t="s">
        <v>199</v>
      </c>
      <c r="C139" s="122" t="s">
        <v>327</v>
      </c>
    </row>
    <row r="140" spans="1:3" ht="20.25" customHeight="1">
      <c r="A140" s="122">
        <v>136</v>
      </c>
      <c r="B140" s="123" t="s">
        <v>199</v>
      </c>
      <c r="C140" s="122" t="s">
        <v>328</v>
      </c>
    </row>
    <row r="141" spans="1:3" ht="20.25" customHeight="1">
      <c r="A141" s="122">
        <v>137</v>
      </c>
      <c r="B141" s="123" t="s">
        <v>199</v>
      </c>
      <c r="C141" s="122" t="s">
        <v>329</v>
      </c>
    </row>
    <row r="142" spans="1:3" ht="20.25" customHeight="1">
      <c r="A142" s="122">
        <v>138</v>
      </c>
      <c r="B142" s="123" t="s">
        <v>199</v>
      </c>
      <c r="C142" s="122" t="s">
        <v>330</v>
      </c>
    </row>
    <row r="143" spans="1:3" ht="20.25" customHeight="1">
      <c r="A143" s="122">
        <v>139</v>
      </c>
      <c r="B143" s="123" t="s">
        <v>199</v>
      </c>
      <c r="C143" s="122" t="s">
        <v>331</v>
      </c>
    </row>
    <row r="144" spans="1:3" ht="20.25" customHeight="1">
      <c r="A144" s="122">
        <v>140</v>
      </c>
      <c r="B144" s="123" t="s">
        <v>199</v>
      </c>
      <c r="C144" s="122" t="s">
        <v>332</v>
      </c>
    </row>
    <row r="145" spans="1:3" ht="20.25" customHeight="1">
      <c r="A145" s="122">
        <v>141</v>
      </c>
      <c r="B145" s="123" t="s">
        <v>199</v>
      </c>
      <c r="C145" s="122" t="s">
        <v>333</v>
      </c>
    </row>
    <row r="146" spans="1:3" ht="20.25" customHeight="1">
      <c r="A146" s="122">
        <v>142</v>
      </c>
      <c r="B146" s="123" t="s">
        <v>199</v>
      </c>
      <c r="C146" s="122" t="s">
        <v>334</v>
      </c>
    </row>
    <row r="147" spans="1:3" ht="20.25" customHeight="1">
      <c r="A147" s="122">
        <v>143</v>
      </c>
      <c r="B147" s="123" t="s">
        <v>199</v>
      </c>
      <c r="C147" s="122" t="s">
        <v>335</v>
      </c>
    </row>
    <row r="148" spans="1:3" ht="20.25" customHeight="1">
      <c r="A148" s="122">
        <v>144</v>
      </c>
      <c r="B148" s="123" t="s">
        <v>199</v>
      </c>
      <c r="C148" s="122" t="s">
        <v>336</v>
      </c>
    </row>
    <row r="149" spans="1:3" ht="20.25" customHeight="1">
      <c r="A149" s="122">
        <v>145</v>
      </c>
      <c r="B149" s="123" t="s">
        <v>199</v>
      </c>
      <c r="C149" s="122" t="s">
        <v>337</v>
      </c>
    </row>
    <row r="150" spans="1:3" ht="20.25" customHeight="1">
      <c r="A150" s="122">
        <v>146</v>
      </c>
      <c r="B150" s="123" t="s">
        <v>199</v>
      </c>
      <c r="C150" s="122" t="s">
        <v>338</v>
      </c>
    </row>
    <row r="151" spans="1:3" ht="20.25" customHeight="1">
      <c r="A151" s="122">
        <v>147</v>
      </c>
      <c r="B151" s="123" t="s">
        <v>199</v>
      </c>
      <c r="C151" s="122" t="s">
        <v>339</v>
      </c>
    </row>
    <row r="152" spans="1:3" ht="20.25" customHeight="1">
      <c r="A152" s="122">
        <v>148</v>
      </c>
      <c r="B152" s="123" t="s">
        <v>199</v>
      </c>
      <c r="C152" s="122" t="s">
        <v>340</v>
      </c>
    </row>
    <row r="153" spans="1:3" ht="20.25" customHeight="1">
      <c r="A153" s="122">
        <v>149</v>
      </c>
      <c r="B153" s="123" t="s">
        <v>199</v>
      </c>
      <c r="C153" s="122" t="s">
        <v>341</v>
      </c>
    </row>
    <row r="154" spans="1:3" ht="20.25" customHeight="1">
      <c r="A154" s="122">
        <v>150</v>
      </c>
      <c r="B154" s="123" t="s">
        <v>199</v>
      </c>
      <c r="C154" s="122" t="s">
        <v>342</v>
      </c>
    </row>
    <row r="155" spans="1:3" ht="20.25" customHeight="1">
      <c r="A155" s="122">
        <v>151</v>
      </c>
      <c r="B155" s="123" t="s">
        <v>199</v>
      </c>
      <c r="C155" s="122" t="s">
        <v>343</v>
      </c>
    </row>
    <row r="156" spans="1:3" ht="20.25" customHeight="1">
      <c r="A156" s="122">
        <v>152</v>
      </c>
      <c r="B156" s="123" t="s">
        <v>199</v>
      </c>
      <c r="C156" s="122" t="s">
        <v>344</v>
      </c>
    </row>
    <row r="157" spans="1:3" ht="20.25" customHeight="1">
      <c r="A157" s="122">
        <v>153</v>
      </c>
      <c r="B157" s="123" t="s">
        <v>199</v>
      </c>
      <c r="C157" s="122" t="s">
        <v>345</v>
      </c>
    </row>
    <row r="158" spans="1:3" ht="20.25" customHeight="1">
      <c r="A158" s="122">
        <v>154</v>
      </c>
      <c r="B158" s="123" t="s">
        <v>199</v>
      </c>
      <c r="C158" s="122" t="s">
        <v>346</v>
      </c>
    </row>
    <row r="159" spans="1:3" ht="20.25" customHeight="1">
      <c r="A159" s="122">
        <v>155</v>
      </c>
      <c r="B159" s="123" t="s">
        <v>199</v>
      </c>
      <c r="C159" s="122" t="s">
        <v>347</v>
      </c>
    </row>
    <row r="160" spans="1:3" ht="20.25" customHeight="1">
      <c r="A160" s="122">
        <v>156</v>
      </c>
      <c r="B160" s="123" t="s">
        <v>199</v>
      </c>
      <c r="C160" s="122" t="s">
        <v>348</v>
      </c>
    </row>
    <row r="161" spans="1:3" ht="20.25" customHeight="1">
      <c r="A161" s="122">
        <v>157</v>
      </c>
      <c r="B161" s="123" t="s">
        <v>199</v>
      </c>
      <c r="C161" s="122" t="s">
        <v>349</v>
      </c>
    </row>
    <row r="162" spans="1:3" ht="20.25" customHeight="1">
      <c r="A162" s="122">
        <v>158</v>
      </c>
      <c r="B162" s="123" t="s">
        <v>199</v>
      </c>
      <c r="C162" s="122" t="s">
        <v>350</v>
      </c>
    </row>
    <row r="163" spans="1:3" ht="20.25" customHeight="1">
      <c r="A163" s="122">
        <v>159</v>
      </c>
      <c r="B163" s="123" t="s">
        <v>199</v>
      </c>
      <c r="C163" s="122" t="s">
        <v>351</v>
      </c>
    </row>
    <row r="164" spans="1:3" ht="20.25" customHeight="1">
      <c r="A164" s="122">
        <v>160</v>
      </c>
      <c r="B164" s="123" t="s">
        <v>199</v>
      </c>
      <c r="C164" s="122" t="s">
        <v>352</v>
      </c>
    </row>
    <row r="165" spans="1:3" ht="20.25" customHeight="1">
      <c r="A165" s="122">
        <v>161</v>
      </c>
      <c r="B165" s="123" t="s">
        <v>199</v>
      </c>
      <c r="C165" s="122" t="s">
        <v>353</v>
      </c>
    </row>
    <row r="166" spans="1:3" ht="20.25" customHeight="1">
      <c r="A166" s="122">
        <v>162</v>
      </c>
      <c r="B166" s="123" t="s">
        <v>199</v>
      </c>
      <c r="C166" s="122" t="s">
        <v>354</v>
      </c>
    </row>
    <row r="167" spans="1:3" ht="20.25" customHeight="1">
      <c r="A167" s="122">
        <v>163</v>
      </c>
      <c r="B167" s="123" t="s">
        <v>199</v>
      </c>
      <c r="C167" s="122" t="s">
        <v>355</v>
      </c>
    </row>
    <row r="168" spans="1:3" ht="20.25" customHeight="1">
      <c r="A168" s="122">
        <v>164</v>
      </c>
      <c r="B168" s="123" t="s">
        <v>199</v>
      </c>
      <c r="C168" s="122" t="s">
        <v>356</v>
      </c>
    </row>
    <row r="169" spans="1:3" ht="20.25" customHeight="1">
      <c r="A169" s="122">
        <v>165</v>
      </c>
      <c r="B169" s="123" t="s">
        <v>199</v>
      </c>
      <c r="C169" s="122" t="s">
        <v>357</v>
      </c>
    </row>
    <row r="170" spans="1:3" ht="20.25" customHeight="1">
      <c r="A170" s="122">
        <v>166</v>
      </c>
      <c r="B170" s="123" t="s">
        <v>199</v>
      </c>
      <c r="C170" s="122" t="s">
        <v>358</v>
      </c>
    </row>
    <row r="171" spans="1:3" ht="20.25" customHeight="1">
      <c r="A171" s="122">
        <v>167</v>
      </c>
      <c r="B171" s="123" t="s">
        <v>199</v>
      </c>
      <c r="C171" s="122" t="s">
        <v>359</v>
      </c>
    </row>
    <row r="172" spans="1:3" ht="20.25" customHeight="1">
      <c r="A172" s="122">
        <v>168</v>
      </c>
      <c r="B172" s="123" t="s">
        <v>199</v>
      </c>
      <c r="C172" s="122" t="s">
        <v>360</v>
      </c>
    </row>
    <row r="173" spans="1:3" ht="20.25" customHeight="1">
      <c r="A173" s="122">
        <v>169</v>
      </c>
      <c r="B173" s="123" t="s">
        <v>199</v>
      </c>
      <c r="C173" s="122" t="s">
        <v>361</v>
      </c>
    </row>
    <row r="174" spans="1:3" ht="20.25" customHeight="1">
      <c r="A174" s="122">
        <v>170</v>
      </c>
      <c r="B174" s="123" t="s">
        <v>199</v>
      </c>
      <c r="C174" s="124" t="s">
        <v>233</v>
      </c>
    </row>
    <row r="175" spans="1:3" ht="20.25" customHeight="1">
      <c r="A175" s="122">
        <v>171</v>
      </c>
      <c r="B175" s="123" t="s">
        <v>199</v>
      </c>
      <c r="C175" s="124" t="s">
        <v>234</v>
      </c>
    </row>
    <row r="176" spans="1:3" ht="20.25" customHeight="1">
      <c r="A176" s="122">
        <v>172</v>
      </c>
      <c r="B176" s="123" t="s">
        <v>199</v>
      </c>
      <c r="C176" s="124" t="s">
        <v>235</v>
      </c>
    </row>
    <row r="177" spans="1:3" ht="20.25" customHeight="1">
      <c r="A177" s="122">
        <v>173</v>
      </c>
      <c r="B177" s="123" t="s">
        <v>199</v>
      </c>
      <c r="C177" s="124" t="s">
        <v>236</v>
      </c>
    </row>
    <row r="178" spans="1:3" ht="20.25" customHeight="1">
      <c r="A178" s="122">
        <v>174</v>
      </c>
      <c r="B178" s="123" t="s">
        <v>199</v>
      </c>
      <c r="C178" s="124" t="s">
        <v>237</v>
      </c>
    </row>
    <row r="179" spans="1:3" ht="20.25" customHeight="1">
      <c r="A179" s="122">
        <v>175</v>
      </c>
      <c r="B179" s="123" t="s">
        <v>199</v>
      </c>
      <c r="C179" s="124" t="s">
        <v>238</v>
      </c>
    </row>
    <row r="180" spans="1:3" ht="20.25" customHeight="1">
      <c r="A180" s="122">
        <v>176</v>
      </c>
      <c r="B180" s="123" t="s">
        <v>199</v>
      </c>
      <c r="C180" s="124" t="s">
        <v>239</v>
      </c>
    </row>
    <row r="181" spans="1:3" ht="20.25" customHeight="1">
      <c r="A181" s="122">
        <v>177</v>
      </c>
      <c r="B181" s="123" t="s">
        <v>199</v>
      </c>
      <c r="C181" s="124" t="s">
        <v>240</v>
      </c>
    </row>
    <row r="182" spans="1:3" ht="20.25" customHeight="1">
      <c r="A182" s="122">
        <v>178</v>
      </c>
      <c r="B182" s="123" t="s">
        <v>199</v>
      </c>
      <c r="C182" s="124" t="s">
        <v>241</v>
      </c>
    </row>
    <row r="183" spans="1:3" ht="20.25" customHeight="1">
      <c r="A183" s="122">
        <v>179</v>
      </c>
      <c r="B183" s="123" t="s">
        <v>199</v>
      </c>
      <c r="C183" s="124" t="s">
        <v>242</v>
      </c>
    </row>
    <row r="184" spans="1:3" ht="20.25" customHeight="1">
      <c r="A184" s="122">
        <v>180</v>
      </c>
      <c r="B184" s="123" t="s">
        <v>199</v>
      </c>
      <c r="C184" s="124" t="s">
        <v>243</v>
      </c>
    </row>
    <row r="185" spans="1:3" ht="20.25" customHeight="1">
      <c r="A185" s="122">
        <v>181</v>
      </c>
      <c r="B185" s="123" t="s">
        <v>199</v>
      </c>
      <c r="C185" s="124" t="s">
        <v>244</v>
      </c>
    </row>
    <row r="186" spans="1:3" ht="20.25" customHeight="1">
      <c r="A186" s="122">
        <v>182</v>
      </c>
      <c r="B186" s="123" t="s">
        <v>199</v>
      </c>
      <c r="C186" s="124" t="s">
        <v>245</v>
      </c>
    </row>
    <row r="187" spans="1:3" ht="20.25" customHeight="1">
      <c r="A187" s="122">
        <v>183</v>
      </c>
      <c r="B187" s="123" t="s">
        <v>199</v>
      </c>
      <c r="C187" s="124" t="s">
        <v>246</v>
      </c>
    </row>
    <row r="188" spans="1:3" ht="20.25" customHeight="1">
      <c r="A188" s="122">
        <v>184</v>
      </c>
      <c r="B188" s="123" t="s">
        <v>199</v>
      </c>
      <c r="C188" s="124" t="s">
        <v>247</v>
      </c>
    </row>
    <row r="189" spans="1:3" ht="20.25" customHeight="1">
      <c r="A189" s="122">
        <v>185</v>
      </c>
      <c r="B189" s="123" t="s">
        <v>199</v>
      </c>
      <c r="C189" s="124" t="s">
        <v>248</v>
      </c>
    </row>
    <row r="190" spans="1:3" ht="20.25" customHeight="1">
      <c r="A190" s="122">
        <v>186</v>
      </c>
      <c r="B190" s="123" t="s">
        <v>199</v>
      </c>
      <c r="C190" s="124" t="s">
        <v>249</v>
      </c>
    </row>
    <row r="191" spans="1:3" ht="20.25" customHeight="1">
      <c r="A191" s="122">
        <v>187</v>
      </c>
      <c r="B191" s="123" t="s">
        <v>199</v>
      </c>
      <c r="C191" s="124" t="s">
        <v>250</v>
      </c>
    </row>
    <row r="192" spans="1:3" ht="20.25" customHeight="1">
      <c r="A192" s="122">
        <v>188</v>
      </c>
      <c r="B192" s="123" t="s">
        <v>199</v>
      </c>
      <c r="C192" s="124" t="s">
        <v>251</v>
      </c>
    </row>
    <row r="193" spans="1:3" ht="20.25" customHeight="1">
      <c r="A193" s="122">
        <v>189</v>
      </c>
      <c r="B193" s="123" t="s">
        <v>199</v>
      </c>
      <c r="C193" s="124" t="s">
        <v>252</v>
      </c>
    </row>
    <row r="194" spans="1:3" ht="20.25" customHeight="1">
      <c r="A194" s="122">
        <v>190</v>
      </c>
      <c r="B194" s="123" t="s">
        <v>199</v>
      </c>
      <c r="C194" s="124" t="s">
        <v>253</v>
      </c>
    </row>
    <row r="195" spans="1:3" ht="20.25" customHeight="1">
      <c r="A195" s="122">
        <v>191</v>
      </c>
      <c r="B195" s="123" t="s">
        <v>199</v>
      </c>
      <c r="C195" s="124" t="s">
        <v>254</v>
      </c>
    </row>
    <row r="196" spans="1:3" ht="20.25" customHeight="1">
      <c r="A196" s="122">
        <v>192</v>
      </c>
      <c r="B196" s="123" t="s">
        <v>199</v>
      </c>
      <c r="C196" s="124" t="s">
        <v>255</v>
      </c>
    </row>
    <row r="197" spans="1:3" ht="20.25" customHeight="1">
      <c r="A197" s="122">
        <v>193</v>
      </c>
      <c r="B197" s="123" t="s">
        <v>199</v>
      </c>
      <c r="C197" s="124" t="s">
        <v>256</v>
      </c>
    </row>
    <row r="198" spans="1:3" ht="20.25" customHeight="1">
      <c r="A198" s="122">
        <v>194</v>
      </c>
      <c r="B198" s="123" t="s">
        <v>199</v>
      </c>
      <c r="C198" s="124" t="s">
        <v>257</v>
      </c>
    </row>
    <row r="199" spans="1:3" ht="20.25" customHeight="1">
      <c r="A199" s="122">
        <v>195</v>
      </c>
      <c r="B199" s="123" t="s">
        <v>199</v>
      </c>
      <c r="C199" s="124" t="s">
        <v>258</v>
      </c>
    </row>
    <row r="200" spans="1:3" ht="20.25" customHeight="1">
      <c r="A200" s="122">
        <v>196</v>
      </c>
      <c r="B200" s="123" t="s">
        <v>199</v>
      </c>
      <c r="C200" s="124" t="s">
        <v>259</v>
      </c>
    </row>
    <row r="201" spans="1:3" ht="20.25" customHeight="1">
      <c r="A201" s="122">
        <v>197</v>
      </c>
      <c r="B201" s="123" t="s">
        <v>199</v>
      </c>
      <c r="C201" s="124" t="s">
        <v>260</v>
      </c>
    </row>
    <row r="202" spans="1:3" ht="20.25" customHeight="1">
      <c r="A202" s="122">
        <v>198</v>
      </c>
      <c r="B202" s="123" t="s">
        <v>199</v>
      </c>
      <c r="C202" s="124" t="s">
        <v>261</v>
      </c>
    </row>
    <row r="203" spans="1:3" ht="20.25" customHeight="1">
      <c r="A203" s="122">
        <v>199</v>
      </c>
      <c r="B203" s="123" t="s">
        <v>199</v>
      </c>
      <c r="C203" s="124" t="s">
        <v>262</v>
      </c>
    </row>
    <row r="204" spans="1:3" ht="20.25" customHeight="1">
      <c r="A204" s="122">
        <v>200</v>
      </c>
      <c r="B204" s="123" t="s">
        <v>199</v>
      </c>
      <c r="C204" s="124" t="s">
        <v>263</v>
      </c>
    </row>
    <row r="205" spans="1:3" ht="20.25" customHeight="1">
      <c r="A205" s="122">
        <v>201</v>
      </c>
      <c r="B205" s="123" t="s">
        <v>199</v>
      </c>
      <c r="C205" s="124" t="s">
        <v>264</v>
      </c>
    </row>
    <row r="206" spans="1:3" ht="20.25" customHeight="1">
      <c r="A206" s="122">
        <v>202</v>
      </c>
      <c r="B206" s="123" t="s">
        <v>199</v>
      </c>
      <c r="C206" s="124" t="s">
        <v>265</v>
      </c>
    </row>
    <row r="207" spans="1:3" ht="20.25" customHeight="1">
      <c r="A207" s="122">
        <v>203</v>
      </c>
      <c r="B207" s="123" t="s">
        <v>199</v>
      </c>
      <c r="C207" s="124" t="s">
        <v>266</v>
      </c>
    </row>
    <row r="208" spans="1:3" ht="20.25" customHeight="1">
      <c r="A208" s="122">
        <v>204</v>
      </c>
      <c r="B208" s="123" t="s">
        <v>199</v>
      </c>
      <c r="C208" s="124" t="s">
        <v>267</v>
      </c>
    </row>
    <row r="209" spans="1:3" ht="20.25" customHeight="1">
      <c r="A209" s="122">
        <v>205</v>
      </c>
      <c r="B209" s="123" t="s">
        <v>199</v>
      </c>
      <c r="C209" s="124" t="s">
        <v>268</v>
      </c>
    </row>
    <row r="210" spans="1:3" ht="20.25" customHeight="1">
      <c r="A210" s="122">
        <v>206</v>
      </c>
      <c r="B210" s="123" t="s">
        <v>199</v>
      </c>
      <c r="C210" s="124" t="s">
        <v>269</v>
      </c>
    </row>
    <row r="211" spans="1:3" ht="20.25" customHeight="1">
      <c r="A211" s="122">
        <v>207</v>
      </c>
      <c r="B211" s="123" t="s">
        <v>199</v>
      </c>
      <c r="C211" s="124" t="s">
        <v>270</v>
      </c>
    </row>
    <row r="212" spans="1:3" ht="20.25" customHeight="1">
      <c r="A212" s="122">
        <v>208</v>
      </c>
      <c r="B212" s="123" t="s">
        <v>199</v>
      </c>
      <c r="C212" s="124" t="s">
        <v>271</v>
      </c>
    </row>
    <row r="213" spans="1:3" ht="20.25" customHeight="1">
      <c r="A213" s="122">
        <v>209</v>
      </c>
      <c r="B213" s="123" t="s">
        <v>199</v>
      </c>
      <c r="C213" s="124" t="s">
        <v>272</v>
      </c>
    </row>
    <row r="214" spans="1:3" ht="20.25" customHeight="1">
      <c r="A214" s="122">
        <v>210</v>
      </c>
      <c r="B214" s="123" t="s">
        <v>199</v>
      </c>
      <c r="C214" s="124" t="s">
        <v>273</v>
      </c>
    </row>
    <row r="215" spans="1:3" ht="20.25" customHeight="1">
      <c r="A215" s="122">
        <v>211</v>
      </c>
      <c r="B215" s="123" t="s">
        <v>199</v>
      </c>
      <c r="C215" s="124" t="s">
        <v>274</v>
      </c>
    </row>
    <row r="216" spans="1:3" ht="20.25" customHeight="1">
      <c r="A216" s="122">
        <v>212</v>
      </c>
      <c r="B216" s="123" t="s">
        <v>199</v>
      </c>
      <c r="C216" s="124" t="s">
        <v>275</v>
      </c>
    </row>
    <row r="217" spans="1:3" ht="20.25" customHeight="1">
      <c r="A217" s="122">
        <v>213</v>
      </c>
      <c r="B217" s="123" t="s">
        <v>199</v>
      </c>
      <c r="C217" s="124" t="s">
        <v>276</v>
      </c>
    </row>
    <row r="218" spans="1:3" ht="20.25" customHeight="1">
      <c r="A218" s="122">
        <v>214</v>
      </c>
      <c r="B218" s="123" t="s">
        <v>199</v>
      </c>
      <c r="C218" s="124" t="s">
        <v>277</v>
      </c>
    </row>
    <row r="219" spans="1:3" ht="20.25" customHeight="1">
      <c r="A219" s="122">
        <v>215</v>
      </c>
      <c r="B219" s="123" t="s">
        <v>199</v>
      </c>
      <c r="C219" s="124" t="s">
        <v>278</v>
      </c>
    </row>
    <row r="220" spans="1:3" ht="20.25" customHeight="1">
      <c r="A220" s="122">
        <v>216</v>
      </c>
      <c r="B220" s="123" t="s">
        <v>199</v>
      </c>
      <c r="C220" s="124" t="s">
        <v>279</v>
      </c>
    </row>
    <row r="221" spans="1:3" ht="20.25" customHeight="1">
      <c r="A221" s="122">
        <v>217</v>
      </c>
      <c r="B221" s="123" t="s">
        <v>199</v>
      </c>
      <c r="C221" s="124" t="s">
        <v>280</v>
      </c>
    </row>
    <row r="222" spans="1:3" ht="20.25" customHeight="1">
      <c r="A222" s="122">
        <v>218</v>
      </c>
      <c r="B222" s="123" t="s">
        <v>199</v>
      </c>
      <c r="C222" s="124" t="s">
        <v>281</v>
      </c>
    </row>
    <row r="223" spans="1:3" ht="20.25" customHeight="1">
      <c r="A223" s="122">
        <v>219</v>
      </c>
      <c r="B223" s="123" t="s">
        <v>199</v>
      </c>
      <c r="C223" s="124" t="s">
        <v>282</v>
      </c>
    </row>
    <row r="224" spans="1:3" ht="20.25" customHeight="1">
      <c r="A224" s="122">
        <v>220</v>
      </c>
      <c r="B224" s="123" t="s">
        <v>199</v>
      </c>
      <c r="C224" s="124" t="s">
        <v>283</v>
      </c>
    </row>
    <row r="225" spans="1:3" ht="20.25" customHeight="1">
      <c r="A225" s="122">
        <v>221</v>
      </c>
      <c r="B225" s="123" t="s">
        <v>199</v>
      </c>
      <c r="C225" s="124" t="s">
        <v>284</v>
      </c>
    </row>
    <row r="226" spans="1:3" ht="20.25" customHeight="1">
      <c r="A226" s="122">
        <v>222</v>
      </c>
      <c r="B226" s="123" t="s">
        <v>199</v>
      </c>
      <c r="C226" s="124" t="s">
        <v>285</v>
      </c>
    </row>
    <row r="227" spans="1:3" ht="20.25" customHeight="1">
      <c r="A227" s="122">
        <v>223</v>
      </c>
      <c r="B227" s="123" t="s">
        <v>199</v>
      </c>
      <c r="C227" s="124" t="s">
        <v>286</v>
      </c>
    </row>
    <row r="228" spans="1:3" ht="20.25" customHeight="1">
      <c r="A228" s="122">
        <v>224</v>
      </c>
      <c r="B228" s="123" t="s">
        <v>199</v>
      </c>
      <c r="C228" s="124" t="s">
        <v>287</v>
      </c>
    </row>
    <row r="229" spans="1:3" ht="20.25" customHeight="1">
      <c r="A229" s="122">
        <v>225</v>
      </c>
      <c r="B229" s="123" t="s">
        <v>199</v>
      </c>
      <c r="C229" s="124" t="s">
        <v>288</v>
      </c>
    </row>
    <row r="230" spans="1:3" ht="20.25" customHeight="1">
      <c r="A230" s="122">
        <v>226</v>
      </c>
      <c r="B230" s="123" t="s">
        <v>199</v>
      </c>
      <c r="C230" s="124" t="s">
        <v>289</v>
      </c>
    </row>
    <row r="231" spans="1:3" ht="20.25" customHeight="1">
      <c r="A231" s="122">
        <v>227</v>
      </c>
      <c r="B231" s="123" t="s">
        <v>199</v>
      </c>
      <c r="C231" s="124" t="s">
        <v>290</v>
      </c>
    </row>
    <row r="232" spans="1:3" ht="20.25" customHeight="1">
      <c r="A232" s="122">
        <v>228</v>
      </c>
      <c r="B232" s="123" t="s">
        <v>199</v>
      </c>
      <c r="C232" s="122" t="s">
        <v>362</v>
      </c>
    </row>
    <row r="233" spans="1:3" ht="20.25" customHeight="1">
      <c r="A233" s="122">
        <v>229</v>
      </c>
      <c r="B233" s="123" t="s">
        <v>199</v>
      </c>
      <c r="C233" s="122" t="s">
        <v>363</v>
      </c>
    </row>
    <row r="234" spans="1:3" ht="20.25" customHeight="1">
      <c r="A234" s="122">
        <v>230</v>
      </c>
      <c r="B234" s="123" t="s">
        <v>199</v>
      </c>
      <c r="C234" s="122" t="s">
        <v>364</v>
      </c>
    </row>
    <row r="235" spans="1:3" ht="20.25" customHeight="1">
      <c r="A235" s="122">
        <v>231</v>
      </c>
      <c r="B235" s="123" t="s">
        <v>199</v>
      </c>
      <c r="C235" s="122" t="s">
        <v>365</v>
      </c>
    </row>
    <row r="236" spans="1:3" ht="20.25" customHeight="1">
      <c r="A236" s="122">
        <v>232</v>
      </c>
      <c r="B236" s="123" t="s">
        <v>199</v>
      </c>
      <c r="C236" s="122" t="s">
        <v>366</v>
      </c>
    </row>
    <row r="237" spans="1:3" ht="20.25" customHeight="1">
      <c r="A237" s="122">
        <v>233</v>
      </c>
      <c r="B237" s="123" t="s">
        <v>199</v>
      </c>
      <c r="C237" s="122" t="s">
        <v>367</v>
      </c>
    </row>
    <row r="238" spans="1:3" ht="20.25" customHeight="1">
      <c r="A238" s="122">
        <v>234</v>
      </c>
      <c r="B238" s="123" t="s">
        <v>199</v>
      </c>
      <c r="C238" s="122" t="s">
        <v>368</v>
      </c>
    </row>
    <row r="239" spans="1:3" ht="20.25" customHeight="1">
      <c r="A239" s="122">
        <v>235</v>
      </c>
      <c r="B239" s="123" t="s">
        <v>199</v>
      </c>
      <c r="C239" s="122" t="s">
        <v>369</v>
      </c>
    </row>
    <row r="240" spans="1:3" ht="20.25" customHeight="1">
      <c r="A240" s="122">
        <v>236</v>
      </c>
      <c r="B240" s="123" t="s">
        <v>199</v>
      </c>
      <c r="C240" s="122" t="s">
        <v>370</v>
      </c>
    </row>
    <row r="241" spans="1:3" ht="20.25" customHeight="1">
      <c r="A241" s="122">
        <v>237</v>
      </c>
      <c r="B241" s="123" t="s">
        <v>199</v>
      </c>
      <c r="C241" s="122" t="s">
        <v>371</v>
      </c>
    </row>
    <row r="242" spans="1:3" ht="20.25" customHeight="1">
      <c r="A242" s="122">
        <v>238</v>
      </c>
      <c r="B242" s="123" t="s">
        <v>199</v>
      </c>
      <c r="C242" s="122" t="s">
        <v>372</v>
      </c>
    </row>
    <row r="243" spans="1:3" ht="20.25" customHeight="1">
      <c r="A243" s="122">
        <v>239</v>
      </c>
      <c r="B243" s="123" t="s">
        <v>199</v>
      </c>
      <c r="C243" s="122" t="s">
        <v>373</v>
      </c>
    </row>
    <row r="244" spans="1:3" ht="20.25" customHeight="1">
      <c r="A244" s="122">
        <v>240</v>
      </c>
      <c r="B244" s="123" t="s">
        <v>199</v>
      </c>
      <c r="C244" s="122" t="s">
        <v>291</v>
      </c>
    </row>
    <row r="245" spans="1:3" ht="20.25" customHeight="1">
      <c r="A245" s="122">
        <v>241</v>
      </c>
      <c r="B245" s="123" t="s">
        <v>199</v>
      </c>
      <c r="C245" s="122" t="s">
        <v>374</v>
      </c>
    </row>
    <row r="246" spans="1:3" ht="20.25" customHeight="1">
      <c r="A246" s="122">
        <v>242</v>
      </c>
      <c r="B246" s="123" t="s">
        <v>199</v>
      </c>
      <c r="C246" s="122" t="s">
        <v>375</v>
      </c>
    </row>
    <row r="247" spans="1:3" ht="20.25" customHeight="1">
      <c r="A247" s="122">
        <v>243</v>
      </c>
      <c r="B247" s="123" t="s">
        <v>199</v>
      </c>
      <c r="C247" s="122" t="s">
        <v>376</v>
      </c>
    </row>
    <row r="248" spans="1:3" ht="20.25" customHeight="1">
      <c r="A248" s="122">
        <v>244</v>
      </c>
      <c r="B248" s="123" t="s">
        <v>199</v>
      </c>
      <c r="C248" s="122" t="s">
        <v>377</v>
      </c>
    </row>
    <row r="249" spans="1:3" ht="20.25" customHeight="1">
      <c r="A249" s="122">
        <v>245</v>
      </c>
      <c r="B249" s="123" t="s">
        <v>199</v>
      </c>
      <c r="C249" s="122" t="s">
        <v>378</v>
      </c>
    </row>
    <row r="250" spans="1:3" ht="20.25" customHeight="1">
      <c r="A250" s="122">
        <v>246</v>
      </c>
      <c r="B250" s="123" t="s">
        <v>199</v>
      </c>
      <c r="C250" s="122" t="s">
        <v>379</v>
      </c>
    </row>
    <row r="251" spans="1:3" ht="20.25" customHeight="1">
      <c r="A251" s="122">
        <v>247</v>
      </c>
      <c r="B251" s="123" t="s">
        <v>199</v>
      </c>
      <c r="C251" s="122" t="s">
        <v>380</v>
      </c>
    </row>
    <row r="252" spans="1:3" ht="20.25" customHeight="1">
      <c r="A252" s="122">
        <v>248</v>
      </c>
      <c r="B252" s="123" t="s">
        <v>199</v>
      </c>
      <c r="C252" s="122" t="s">
        <v>381</v>
      </c>
    </row>
    <row r="253" spans="1:3" ht="20.25" customHeight="1">
      <c r="A253" s="122">
        <v>249</v>
      </c>
      <c r="B253" s="123" t="s">
        <v>199</v>
      </c>
      <c r="C253" s="122" t="s">
        <v>382</v>
      </c>
    </row>
    <row r="254" spans="1:3" ht="20.25" customHeight="1">
      <c r="A254" s="122">
        <v>250</v>
      </c>
      <c r="B254" s="125" t="s">
        <v>199</v>
      </c>
      <c r="C254" s="125" t="s">
        <v>197</v>
      </c>
    </row>
    <row r="255" spans="1:3" ht="20.25" customHeight="1">
      <c r="A255" s="122">
        <v>251</v>
      </c>
      <c r="B255" s="125" t="s">
        <v>199</v>
      </c>
      <c r="C255" s="125" t="s">
        <v>383</v>
      </c>
    </row>
    <row r="256" spans="1:3" ht="20.25" customHeight="1">
      <c r="A256" s="122">
        <v>252</v>
      </c>
      <c r="B256" s="123" t="s">
        <v>384</v>
      </c>
      <c r="C256" s="122" t="s">
        <v>385</v>
      </c>
    </row>
    <row r="257" spans="1:3" ht="20.25" customHeight="1">
      <c r="A257" s="122">
        <v>253</v>
      </c>
      <c r="B257" s="123" t="s">
        <v>384</v>
      </c>
      <c r="C257" s="122" t="s">
        <v>386</v>
      </c>
    </row>
    <row r="258" spans="1:3" ht="20.25" customHeight="1">
      <c r="A258" s="122">
        <v>254</v>
      </c>
      <c r="B258" s="123" t="s">
        <v>384</v>
      </c>
      <c r="C258" s="125" t="s">
        <v>387</v>
      </c>
    </row>
    <row r="259" spans="1:3" ht="20.25" customHeight="1">
      <c r="A259" s="122">
        <v>255</v>
      </c>
      <c r="B259" s="123" t="s">
        <v>384</v>
      </c>
      <c r="C259" s="122" t="s">
        <v>388</v>
      </c>
    </row>
    <row r="260" spans="1:3" ht="20.25" customHeight="1">
      <c r="A260" s="122">
        <v>256</v>
      </c>
      <c r="B260" s="123" t="s">
        <v>384</v>
      </c>
      <c r="C260" s="122" t="s">
        <v>389</v>
      </c>
    </row>
    <row r="261" spans="1:3" ht="20.25" customHeight="1">
      <c r="A261" s="122">
        <v>257</v>
      </c>
      <c r="B261" s="123" t="s">
        <v>384</v>
      </c>
      <c r="C261" s="122" t="s">
        <v>390</v>
      </c>
    </row>
    <row r="262" spans="1:3" ht="20.25" customHeight="1">
      <c r="A262" s="122">
        <v>258</v>
      </c>
      <c r="B262" s="123" t="s">
        <v>384</v>
      </c>
      <c r="C262" s="122" t="s">
        <v>215</v>
      </c>
    </row>
    <row r="263" spans="1:3" ht="20.25" customHeight="1">
      <c r="A263" s="122">
        <v>259</v>
      </c>
      <c r="B263" s="123" t="s">
        <v>384</v>
      </c>
      <c r="C263" s="122" t="s">
        <v>391</v>
      </c>
    </row>
    <row r="264" spans="1:3" ht="20.25" customHeight="1">
      <c r="A264" s="122">
        <v>260</v>
      </c>
      <c r="B264" s="123" t="s">
        <v>384</v>
      </c>
      <c r="C264" s="122" t="s">
        <v>220</v>
      </c>
    </row>
    <row r="265" spans="1:3" ht="20.25" customHeight="1">
      <c r="A265" s="122">
        <v>261</v>
      </c>
      <c r="B265" s="123" t="s">
        <v>384</v>
      </c>
      <c r="C265" s="122" t="s">
        <v>379</v>
      </c>
    </row>
    <row r="266" spans="1:3" ht="20.25" customHeight="1">
      <c r="A266" s="122">
        <v>262</v>
      </c>
      <c r="B266" s="122" t="s">
        <v>384</v>
      </c>
      <c r="C266" s="122" t="s">
        <v>392</v>
      </c>
    </row>
    <row r="267" spans="1:3" ht="20.25" customHeight="1">
      <c r="A267" s="122">
        <v>263</v>
      </c>
      <c r="B267" s="122" t="s">
        <v>384</v>
      </c>
      <c r="C267" s="122" t="s">
        <v>393</v>
      </c>
    </row>
    <row r="268" spans="1:3" ht="20.25" customHeight="1">
      <c r="A268" s="122">
        <v>264</v>
      </c>
      <c r="B268" s="122" t="s">
        <v>384</v>
      </c>
      <c r="C268" s="122" t="s">
        <v>394</v>
      </c>
    </row>
    <row r="269" spans="1:3" ht="20.25" customHeight="1">
      <c r="A269" s="122">
        <v>265</v>
      </c>
      <c r="B269" s="123" t="s">
        <v>384</v>
      </c>
      <c r="C269" s="122" t="s">
        <v>395</v>
      </c>
    </row>
    <row r="270" spans="1:3" ht="20.25" customHeight="1">
      <c r="A270" s="122">
        <v>266</v>
      </c>
      <c r="B270" s="123" t="s">
        <v>384</v>
      </c>
      <c r="C270" s="122" t="s">
        <v>396</v>
      </c>
    </row>
    <row r="271" spans="1:3" ht="20.25" customHeight="1">
      <c r="A271" s="122">
        <v>267</v>
      </c>
      <c r="B271" s="123" t="s">
        <v>384</v>
      </c>
      <c r="C271" s="122" t="s">
        <v>397</v>
      </c>
    </row>
    <row r="272" spans="1:3" ht="20.25" customHeight="1">
      <c r="A272" s="122">
        <v>268</v>
      </c>
      <c r="B272" s="123" t="s">
        <v>384</v>
      </c>
      <c r="C272" s="122" t="s">
        <v>343</v>
      </c>
    </row>
    <row r="273" spans="1:3" ht="20.25" customHeight="1">
      <c r="A273" s="122">
        <v>269</v>
      </c>
      <c r="B273" s="123" t="s">
        <v>384</v>
      </c>
      <c r="C273" s="122" t="s">
        <v>371</v>
      </c>
    </row>
    <row r="274" spans="1:3" ht="20.25" customHeight="1">
      <c r="A274" s="122">
        <v>270</v>
      </c>
      <c r="B274" s="123" t="s">
        <v>384</v>
      </c>
      <c r="C274" s="122" t="s">
        <v>212</v>
      </c>
    </row>
    <row r="275" spans="1:3" ht="20.25" customHeight="1">
      <c r="A275" s="122">
        <v>271</v>
      </c>
      <c r="B275" s="123" t="s">
        <v>384</v>
      </c>
      <c r="C275" s="122" t="s">
        <v>370</v>
      </c>
    </row>
    <row r="276" spans="1:3" ht="20.25" customHeight="1">
      <c r="A276" s="122">
        <v>272</v>
      </c>
      <c r="B276" s="123" t="s">
        <v>384</v>
      </c>
      <c r="C276" s="122" t="s">
        <v>369</v>
      </c>
    </row>
    <row r="277" spans="1:3" ht="20.25" customHeight="1">
      <c r="A277" s="122">
        <v>273</v>
      </c>
      <c r="B277" s="123" t="s">
        <v>384</v>
      </c>
      <c r="C277" s="122" t="s">
        <v>398</v>
      </c>
    </row>
    <row r="278" spans="1:3" ht="20.25" customHeight="1">
      <c r="A278" s="122">
        <v>274</v>
      </c>
      <c r="B278" s="123" t="s">
        <v>384</v>
      </c>
      <c r="C278" s="122" t="s">
        <v>399</v>
      </c>
    </row>
    <row r="279" spans="1:3" ht="20.25" customHeight="1">
      <c r="A279" s="122">
        <v>275</v>
      </c>
      <c r="B279" s="123" t="s">
        <v>384</v>
      </c>
      <c r="C279" s="122" t="s">
        <v>361</v>
      </c>
    </row>
    <row r="280" spans="1:3" ht="20.25" customHeight="1">
      <c r="A280" s="122">
        <v>276</v>
      </c>
      <c r="B280" s="123" t="s">
        <v>384</v>
      </c>
      <c r="C280" s="122" t="s">
        <v>400</v>
      </c>
    </row>
    <row r="281" spans="1:3" ht="20.25" customHeight="1">
      <c r="A281" s="122">
        <v>277</v>
      </c>
      <c r="B281" s="123" t="s">
        <v>384</v>
      </c>
      <c r="C281" s="122" t="s">
        <v>401</v>
      </c>
    </row>
    <row r="282" spans="1:3" ht="20.25" customHeight="1">
      <c r="A282" s="122">
        <v>278</v>
      </c>
      <c r="B282" s="123" t="s">
        <v>384</v>
      </c>
      <c r="C282" s="122" t="s">
        <v>402</v>
      </c>
    </row>
    <row r="283" spans="1:3" ht="20.25" customHeight="1">
      <c r="A283" s="122">
        <v>279</v>
      </c>
      <c r="B283" s="123" t="s">
        <v>384</v>
      </c>
      <c r="C283" s="122" t="s">
        <v>378</v>
      </c>
    </row>
    <row r="284" spans="1:3" ht="20.25" customHeight="1">
      <c r="A284" s="122">
        <v>280</v>
      </c>
      <c r="B284" s="123" t="s">
        <v>384</v>
      </c>
      <c r="C284" s="122" t="s">
        <v>204</v>
      </c>
    </row>
    <row r="285" spans="1:3" ht="20.25" customHeight="1">
      <c r="A285" s="122">
        <v>281</v>
      </c>
      <c r="B285" s="123" t="s">
        <v>384</v>
      </c>
      <c r="C285" s="122" t="s">
        <v>403</v>
      </c>
    </row>
    <row r="286" spans="1:3" ht="20.25" customHeight="1">
      <c r="A286" s="122">
        <v>282</v>
      </c>
      <c r="B286" s="123" t="s">
        <v>384</v>
      </c>
      <c r="C286" s="122" t="s">
        <v>404</v>
      </c>
    </row>
    <row r="287" spans="1:3" ht="20.25" customHeight="1">
      <c r="A287" s="122">
        <v>283</v>
      </c>
      <c r="B287" s="123" t="s">
        <v>384</v>
      </c>
      <c r="C287" s="122" t="s">
        <v>405</v>
      </c>
    </row>
    <row r="288" spans="1:3" ht="20.25" customHeight="1">
      <c r="A288" s="122">
        <v>284</v>
      </c>
      <c r="B288" s="123" t="s">
        <v>384</v>
      </c>
      <c r="C288" s="122" t="s">
        <v>406</v>
      </c>
    </row>
    <row r="289" spans="1:3" ht="20.25" customHeight="1">
      <c r="A289" s="122">
        <v>285</v>
      </c>
      <c r="B289" s="123" t="s">
        <v>384</v>
      </c>
      <c r="C289" s="122" t="s">
        <v>407</v>
      </c>
    </row>
    <row r="290" spans="1:3" ht="20.25" customHeight="1">
      <c r="A290" s="122">
        <v>286</v>
      </c>
      <c r="B290" s="123" t="s">
        <v>408</v>
      </c>
      <c r="C290" s="122" t="s">
        <v>409</v>
      </c>
    </row>
    <row r="291" spans="1:3" ht="20.25" customHeight="1">
      <c r="A291" s="122">
        <v>287</v>
      </c>
      <c r="B291" s="122" t="s">
        <v>408</v>
      </c>
      <c r="C291" s="122" t="s">
        <v>410</v>
      </c>
    </row>
    <row r="292" spans="1:3" ht="20.25" customHeight="1">
      <c r="A292" s="122">
        <v>288</v>
      </c>
      <c r="B292" s="123" t="s">
        <v>408</v>
      </c>
      <c r="C292" s="122" t="s">
        <v>411</v>
      </c>
    </row>
    <row r="293" spans="1:3" ht="20.25" customHeight="1">
      <c r="A293" s="122">
        <v>289</v>
      </c>
      <c r="B293" s="123" t="s">
        <v>408</v>
      </c>
      <c r="C293" s="122" t="s">
        <v>412</v>
      </c>
    </row>
    <row r="294" spans="1:3" ht="20.25" customHeight="1">
      <c r="A294" s="122">
        <v>290</v>
      </c>
      <c r="B294" s="123" t="s">
        <v>408</v>
      </c>
      <c r="C294" s="122" t="s">
        <v>413</v>
      </c>
    </row>
    <row r="295" spans="1:3" ht="20.25" customHeight="1">
      <c r="A295" s="122">
        <v>291</v>
      </c>
      <c r="B295" s="123" t="s">
        <v>408</v>
      </c>
      <c r="C295" s="122" t="s">
        <v>414</v>
      </c>
    </row>
    <row r="296" spans="1:3" ht="20.25" customHeight="1">
      <c r="A296" s="122">
        <v>292</v>
      </c>
      <c r="B296" s="123" t="s">
        <v>408</v>
      </c>
      <c r="C296" s="122" t="s">
        <v>415</v>
      </c>
    </row>
    <row r="297" spans="1:3" ht="20.25" customHeight="1">
      <c r="A297" s="122">
        <v>293</v>
      </c>
      <c r="B297" s="123" t="s">
        <v>408</v>
      </c>
      <c r="C297" s="122" t="s">
        <v>416</v>
      </c>
    </row>
    <row r="298" spans="1:3" ht="20.25" customHeight="1">
      <c r="A298" s="122">
        <v>294</v>
      </c>
      <c r="B298" s="123" t="s">
        <v>408</v>
      </c>
      <c r="C298" s="122" t="s">
        <v>417</v>
      </c>
    </row>
    <row r="299" spans="1:3" ht="20.25" customHeight="1">
      <c r="A299" s="122">
        <v>295</v>
      </c>
      <c r="B299" s="123" t="s">
        <v>418</v>
      </c>
      <c r="C299" s="128" t="s">
        <v>419</v>
      </c>
    </row>
    <row r="300" spans="1:3" ht="20.25" customHeight="1">
      <c r="A300" s="122">
        <v>296</v>
      </c>
      <c r="B300" s="123" t="s">
        <v>418</v>
      </c>
      <c r="C300" s="122" t="s">
        <v>420</v>
      </c>
    </row>
    <row r="301" spans="1:3" ht="20.25" customHeight="1">
      <c r="A301" s="122">
        <v>297</v>
      </c>
      <c r="B301" s="123" t="s">
        <v>418</v>
      </c>
      <c r="C301" s="122" t="s">
        <v>204</v>
      </c>
    </row>
    <row r="302" spans="1:3" ht="12">
      <c r="A302" s="26"/>
      <c r="B302" s="27"/>
      <c r="C302" s="28"/>
    </row>
    <row r="303" spans="1:3" ht="12">
      <c r="A303" s="26"/>
      <c r="B303" s="27"/>
      <c r="C303" s="28"/>
    </row>
    <row r="304" spans="1:3" ht="12">
      <c r="A304" s="26"/>
      <c r="B304" s="27"/>
      <c r="C304" s="28"/>
    </row>
    <row r="305" spans="1:3" ht="12">
      <c r="A305" s="26"/>
      <c r="B305" s="27"/>
      <c r="C305" s="28"/>
    </row>
    <row r="306" spans="1:3" ht="12">
      <c r="A306" s="26"/>
      <c r="B306" s="27"/>
      <c r="C306" s="28"/>
    </row>
    <row r="307" spans="1:3" ht="12">
      <c r="A307" s="26"/>
      <c r="B307" s="27"/>
      <c r="C307" s="28"/>
    </row>
    <row r="308" spans="1:3" ht="12">
      <c r="A308" s="26"/>
      <c r="B308" s="27"/>
      <c r="C308" s="28"/>
    </row>
    <row r="309" spans="1:3" ht="12">
      <c r="A309" s="26"/>
      <c r="B309" s="27"/>
      <c r="C309" s="28"/>
    </row>
    <row r="310" spans="1:3" ht="12">
      <c r="A310" s="26"/>
      <c r="B310" s="27"/>
      <c r="C310" s="28"/>
    </row>
    <row r="311" spans="1:3" ht="12">
      <c r="A311" s="26"/>
      <c r="B311" s="27"/>
      <c r="C311" s="28"/>
    </row>
    <row r="312" spans="1:3" ht="12">
      <c r="A312" s="26"/>
      <c r="B312" s="27"/>
      <c r="C312" s="28"/>
    </row>
    <row r="313" spans="1:3" ht="12">
      <c r="A313" s="26"/>
      <c r="B313" s="27"/>
      <c r="C313" s="28"/>
    </row>
    <row r="314" spans="1:3" ht="12">
      <c r="A314" s="26"/>
      <c r="B314" s="27"/>
      <c r="C314" s="28"/>
    </row>
    <row r="315" spans="1:3" ht="12">
      <c r="A315" s="26"/>
      <c r="B315" s="27"/>
      <c r="C315" s="28"/>
    </row>
    <row r="316" spans="1:3" ht="12">
      <c r="A316" s="26"/>
      <c r="B316" s="27"/>
      <c r="C316" s="28"/>
    </row>
    <row r="317" spans="1:3" ht="12">
      <c r="A317" s="26"/>
      <c r="B317" s="27"/>
      <c r="C317" s="28"/>
    </row>
    <row r="318" spans="1:3" ht="12">
      <c r="A318" s="26"/>
      <c r="B318" s="27"/>
      <c r="C318" s="28"/>
    </row>
    <row r="319" spans="1:3" ht="12">
      <c r="A319" s="26"/>
      <c r="B319" s="27"/>
      <c r="C319" s="28"/>
    </row>
    <row r="320" spans="1:3" ht="12">
      <c r="A320" s="26"/>
      <c r="B320" s="27"/>
      <c r="C320" s="28"/>
    </row>
    <row r="321" spans="1:3" ht="12">
      <c r="A321" s="26"/>
      <c r="B321" s="27"/>
      <c r="C321" s="28"/>
    </row>
    <row r="322" spans="1:3" ht="12">
      <c r="A322" s="26"/>
      <c r="B322" s="27"/>
      <c r="C322" s="28"/>
    </row>
    <row r="323" spans="1:3" ht="12">
      <c r="A323" s="26"/>
      <c r="B323" s="27"/>
      <c r="C323" s="28"/>
    </row>
    <row r="324" spans="1:3" ht="12">
      <c r="A324" s="26"/>
      <c r="B324" s="27"/>
      <c r="C324" s="28"/>
    </row>
    <row r="325" spans="1:3" ht="12">
      <c r="A325" s="26"/>
      <c r="B325" s="27"/>
      <c r="C325" s="28"/>
    </row>
    <row r="326" spans="1:3" ht="12">
      <c r="A326" s="26"/>
      <c r="B326" s="27"/>
      <c r="C326" s="28"/>
    </row>
    <row r="327" spans="1:3" ht="12">
      <c r="A327" s="26"/>
      <c r="B327" s="27"/>
      <c r="C327" s="28"/>
    </row>
    <row r="328" spans="1:3" ht="12">
      <c r="A328" s="26"/>
      <c r="B328" s="27"/>
      <c r="C328" s="28"/>
    </row>
    <row r="329" spans="1:3" ht="12">
      <c r="A329" s="26"/>
      <c r="B329" s="27"/>
      <c r="C329" s="28"/>
    </row>
    <row r="330" spans="1:3" ht="12">
      <c r="A330" s="26"/>
      <c r="B330" s="27"/>
      <c r="C330" s="28"/>
    </row>
    <row r="331" spans="1:3" ht="12">
      <c r="A331" s="26"/>
      <c r="B331" s="27"/>
      <c r="C331" s="28"/>
    </row>
    <row r="332" spans="1:3" ht="12">
      <c r="A332" s="26"/>
      <c r="B332" s="27"/>
      <c r="C332" s="28"/>
    </row>
    <row r="333" spans="1:3" ht="12">
      <c r="A333" s="26"/>
      <c r="B333" s="27"/>
      <c r="C333" s="28"/>
    </row>
    <row r="334" spans="1:3" ht="12">
      <c r="A334" s="26"/>
      <c r="B334" s="27"/>
      <c r="C334" s="28"/>
    </row>
    <row r="335" spans="1:3" ht="12">
      <c r="A335" s="26"/>
      <c r="B335" s="27"/>
      <c r="C335" s="28"/>
    </row>
    <row r="336" spans="1:3" ht="12">
      <c r="A336" s="26"/>
      <c r="B336" s="27"/>
      <c r="C336" s="28"/>
    </row>
    <row r="337" spans="1:3" ht="12">
      <c r="A337" s="26"/>
      <c r="B337" s="27"/>
      <c r="C337" s="28"/>
    </row>
    <row r="338" spans="1:3" ht="12">
      <c r="A338" s="26"/>
      <c r="B338" s="27"/>
      <c r="C338" s="28"/>
    </row>
    <row r="339" spans="1:3" ht="12">
      <c r="A339" s="26"/>
      <c r="B339" s="27"/>
      <c r="C339" s="28"/>
    </row>
    <row r="340" spans="1:3" ht="12">
      <c r="A340" s="26"/>
      <c r="B340" s="27"/>
      <c r="C340" s="28"/>
    </row>
    <row r="341" spans="1:3" ht="12">
      <c r="A341" s="26"/>
      <c r="B341" s="27"/>
      <c r="C341" s="28"/>
    </row>
    <row r="342" spans="1:3" ht="12">
      <c r="A342" s="26"/>
      <c r="B342" s="27"/>
      <c r="C342" s="28"/>
    </row>
    <row r="343" spans="1:3" ht="12">
      <c r="A343" s="26"/>
      <c r="B343" s="27"/>
      <c r="C343" s="28"/>
    </row>
    <row r="344" spans="1:3" ht="12">
      <c r="A344" s="26"/>
      <c r="B344" s="27"/>
      <c r="C344" s="28"/>
    </row>
    <row r="345" spans="1:3" ht="12">
      <c r="A345" s="26"/>
      <c r="B345" s="27"/>
      <c r="C345" s="28"/>
    </row>
    <row r="346" spans="1:3" ht="12">
      <c r="A346" s="26"/>
      <c r="B346" s="27"/>
      <c r="C346" s="28"/>
    </row>
    <row r="347" spans="1:3" ht="12">
      <c r="A347" s="26"/>
      <c r="B347" s="27"/>
      <c r="C347" s="28"/>
    </row>
    <row r="348" spans="1:3" ht="12">
      <c r="A348" s="26"/>
      <c r="B348" s="27"/>
      <c r="C348" s="28"/>
    </row>
    <row r="349" spans="1:3" ht="12">
      <c r="A349" s="26"/>
      <c r="B349" s="27"/>
      <c r="C349" s="28"/>
    </row>
    <row r="350" spans="1:3" ht="12">
      <c r="A350" s="26"/>
      <c r="B350" s="27"/>
      <c r="C350" s="28"/>
    </row>
    <row r="351" spans="1:3" ht="12">
      <c r="A351" s="26"/>
      <c r="B351" s="27"/>
      <c r="C351" s="28"/>
    </row>
    <row r="352" spans="1:3" ht="12">
      <c r="A352" s="26"/>
      <c r="B352" s="27"/>
      <c r="C352" s="28"/>
    </row>
    <row r="353" spans="1:3" ht="12">
      <c r="A353" s="26"/>
      <c r="B353" s="27"/>
      <c r="C353" s="28"/>
    </row>
    <row r="354" spans="1:3" ht="12">
      <c r="A354" s="26"/>
      <c r="B354" s="27"/>
      <c r="C354" s="28"/>
    </row>
    <row r="355" spans="1:3" ht="12">
      <c r="A355" s="26"/>
      <c r="B355" s="27"/>
      <c r="C355" s="28"/>
    </row>
    <row r="356" spans="1:3" ht="12">
      <c r="A356" s="26"/>
      <c r="B356" s="27"/>
      <c r="C356" s="28"/>
    </row>
    <row r="357" spans="1:3" ht="12">
      <c r="A357" s="26"/>
      <c r="B357" s="27"/>
      <c r="C357" s="28"/>
    </row>
    <row r="358" spans="1:3" ht="12">
      <c r="A358" s="26"/>
      <c r="B358" s="27"/>
      <c r="C358" s="28"/>
    </row>
    <row r="359" spans="1:3" ht="12">
      <c r="A359" s="26"/>
      <c r="B359" s="27"/>
      <c r="C359" s="28"/>
    </row>
    <row r="360" spans="1:3" ht="12">
      <c r="A360" s="26"/>
      <c r="B360" s="27"/>
      <c r="C360" s="28"/>
    </row>
    <row r="361" spans="1:3" ht="12">
      <c r="A361" s="26"/>
      <c r="B361" s="27"/>
      <c r="C361" s="28"/>
    </row>
    <row r="362" spans="1:3" ht="12">
      <c r="A362" s="26"/>
      <c r="B362" s="27"/>
      <c r="C362" s="28"/>
    </row>
    <row r="363" spans="1:3" ht="12">
      <c r="A363" s="26"/>
      <c r="B363" s="27"/>
      <c r="C363" s="28"/>
    </row>
    <row r="364" spans="1:3" ht="12">
      <c r="A364" s="26"/>
      <c r="B364" s="27"/>
      <c r="C364" s="28"/>
    </row>
    <row r="365" spans="1:3" ht="12">
      <c r="A365" s="26"/>
      <c r="B365" s="27"/>
      <c r="C365" s="28"/>
    </row>
    <row r="366" spans="1:3" ht="12">
      <c r="A366" s="26"/>
      <c r="B366" s="27"/>
      <c r="C366" s="28"/>
    </row>
    <row r="367" spans="1:3" ht="12">
      <c r="A367" s="26"/>
      <c r="B367" s="27"/>
      <c r="C367" s="28"/>
    </row>
    <row r="368" spans="1:3" ht="12">
      <c r="A368" s="26"/>
      <c r="B368" s="27"/>
      <c r="C368" s="28"/>
    </row>
    <row r="369" spans="1:3" ht="12">
      <c r="A369" s="26"/>
      <c r="B369" s="27"/>
      <c r="C369" s="28"/>
    </row>
    <row r="370" spans="1:3" ht="12">
      <c r="A370" s="26"/>
      <c r="B370" s="27"/>
      <c r="C370" s="28"/>
    </row>
    <row r="371" spans="1:3" ht="12">
      <c r="A371" s="26"/>
      <c r="B371" s="27"/>
      <c r="C371" s="28"/>
    </row>
    <row r="372" spans="1:3" ht="12">
      <c r="A372" s="26"/>
      <c r="B372" s="27"/>
      <c r="C372" s="28"/>
    </row>
    <row r="373" spans="1:3" ht="12">
      <c r="A373" s="26"/>
      <c r="B373" s="27"/>
      <c r="C373" s="28"/>
    </row>
    <row r="374" spans="1:3" ht="12">
      <c r="A374" s="26"/>
      <c r="B374" s="27"/>
      <c r="C374" s="28"/>
    </row>
    <row r="375" spans="1:3" ht="12">
      <c r="A375" s="26"/>
      <c r="B375" s="27"/>
      <c r="C375" s="28"/>
    </row>
    <row r="376" spans="1:3" ht="12">
      <c r="A376" s="26"/>
      <c r="B376" s="27"/>
      <c r="C376" s="28"/>
    </row>
    <row r="377" spans="1:3" ht="12">
      <c r="A377" s="26"/>
      <c r="B377" s="27"/>
      <c r="C377" s="28"/>
    </row>
    <row r="378" spans="1:3" ht="12">
      <c r="A378" s="26"/>
      <c r="B378" s="27"/>
      <c r="C378" s="28"/>
    </row>
    <row r="379" spans="1:3" ht="12">
      <c r="A379" s="26"/>
      <c r="B379" s="27"/>
      <c r="C379" s="28"/>
    </row>
    <row r="380" spans="1:3" ht="12">
      <c r="A380" s="26"/>
      <c r="B380" s="27"/>
      <c r="C380" s="28"/>
    </row>
    <row r="381" spans="1:3" ht="12">
      <c r="A381" s="26"/>
      <c r="B381" s="27"/>
      <c r="C381" s="28"/>
    </row>
  </sheetData>
  <sheetProtection/>
  <mergeCells count="1">
    <mergeCell ref="A2:C2"/>
  </mergeCells>
  <hyperlinks>
    <hyperlink ref="C182" r:id="rId1" display="湛江康辉国际旅行社有限公司"/>
  </hyperlinks>
  <printOptions horizontalCentered="1"/>
  <pageMargins left="0.5905511811023623" right="0.2362204724409449" top="0.4330708661417323" bottom="0.5118110236220472" header="0.1968503937007874" footer="0.275590551181102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76">
      <selection activeCell="B96" sqref="B96"/>
    </sheetView>
  </sheetViews>
  <sheetFormatPr defaultColWidth="9.00390625" defaultRowHeight="24.75" customHeight="1"/>
  <cols>
    <col min="1" max="1" width="9.00390625" style="18" customWidth="1"/>
    <col min="2" max="2" width="51.875" style="17" customWidth="1"/>
    <col min="3" max="3" width="18.375" style="19" bestFit="1" customWidth="1"/>
    <col min="4" max="4" width="21.125" style="0" customWidth="1"/>
    <col min="8" max="8" width="18.375" style="0" bestFit="1" customWidth="1"/>
  </cols>
  <sheetData>
    <row r="1" ht="14.25" customHeight="1">
      <c r="A1" s="13" t="s">
        <v>2</v>
      </c>
    </row>
    <row r="2" spans="1:3" ht="39" customHeight="1">
      <c r="A2" s="164" t="s">
        <v>501</v>
      </c>
      <c r="B2" s="164"/>
      <c r="C2" s="164"/>
    </row>
    <row r="3" spans="1:3" ht="24.75" customHeight="1">
      <c r="A3" s="165" t="s">
        <v>502</v>
      </c>
      <c r="B3" s="165"/>
      <c r="C3" s="20" t="s">
        <v>115</v>
      </c>
    </row>
    <row r="4" spans="1:3" ht="22.5" customHeight="1">
      <c r="A4" s="40" t="s">
        <v>0</v>
      </c>
      <c r="B4" s="40" t="s">
        <v>6</v>
      </c>
      <c r="C4" s="40" t="s">
        <v>8</v>
      </c>
    </row>
    <row r="5" spans="1:3" ht="22.5" customHeight="1">
      <c r="A5" s="41">
        <v>1</v>
      </c>
      <c r="B5" s="42" t="s">
        <v>116</v>
      </c>
      <c r="C5" s="39">
        <f>C6+C7+C8</f>
        <v>6802838.44</v>
      </c>
    </row>
    <row r="6" spans="1:3" ht="22.5" customHeight="1">
      <c r="A6" s="41"/>
      <c r="B6" s="87" t="s">
        <v>144</v>
      </c>
      <c r="C6" s="21">
        <v>420000</v>
      </c>
    </row>
    <row r="7" spans="1:3" ht="22.5" customHeight="1">
      <c r="A7" s="41"/>
      <c r="B7" s="87" t="s">
        <v>145</v>
      </c>
      <c r="C7" s="21">
        <v>6000000</v>
      </c>
    </row>
    <row r="8" spans="1:3" ht="22.5" customHeight="1">
      <c r="A8" s="41"/>
      <c r="B8" s="87" t="s">
        <v>118</v>
      </c>
      <c r="C8" s="21">
        <f>382838.44</f>
        <v>382838.44</v>
      </c>
    </row>
    <row r="9" spans="1:3" ht="22.5" customHeight="1">
      <c r="A9" s="41">
        <v>2</v>
      </c>
      <c r="B9" s="42" t="s">
        <v>117</v>
      </c>
      <c r="C9" s="39">
        <f>C10+C11+C12+C13</f>
        <v>45403235.39</v>
      </c>
    </row>
    <row r="10" spans="1:3" ht="22.5" customHeight="1">
      <c r="A10" s="41"/>
      <c r="B10" s="87" t="s">
        <v>143</v>
      </c>
      <c r="C10" s="21">
        <v>23427287.67</v>
      </c>
    </row>
    <row r="11" spans="1:3" ht="22.5" customHeight="1">
      <c r="A11" s="41"/>
      <c r="B11" s="129" t="s">
        <v>516</v>
      </c>
      <c r="C11" s="21">
        <v>69000</v>
      </c>
    </row>
    <row r="12" spans="1:3" ht="22.5" customHeight="1">
      <c r="A12" s="41"/>
      <c r="B12" s="129" t="s">
        <v>146</v>
      </c>
      <c r="C12" s="21">
        <f>21360000+192500</f>
        <v>21552500</v>
      </c>
    </row>
    <row r="13" spans="1:3" ht="22.5" customHeight="1">
      <c r="A13" s="41"/>
      <c r="B13" s="87" t="s">
        <v>118</v>
      </c>
      <c r="C13" s="21">
        <f>2000+105132.6+63691.7+138086.42+45537</f>
        <v>354447.72</v>
      </c>
    </row>
    <row r="14" spans="1:3" ht="22.5" customHeight="1">
      <c r="A14" s="41">
        <v>3</v>
      </c>
      <c r="B14" s="42" t="s">
        <v>119</v>
      </c>
      <c r="C14" s="39">
        <f>C15+C16+C17+C18+C19+C20+C21+C22+C23</f>
        <v>23229717.840000004</v>
      </c>
    </row>
    <row r="15" spans="1:3" ht="22.5" customHeight="1">
      <c r="A15" s="41"/>
      <c r="B15" s="129" t="s">
        <v>517</v>
      </c>
      <c r="C15" s="21">
        <v>10883284.16</v>
      </c>
    </row>
    <row r="16" spans="1:3" ht="22.5" customHeight="1">
      <c r="A16" s="41"/>
      <c r="B16" s="129" t="s">
        <v>518</v>
      </c>
      <c r="C16" s="21">
        <v>2478139.15</v>
      </c>
    </row>
    <row r="17" spans="1:3" ht="22.5" customHeight="1">
      <c r="A17" s="41"/>
      <c r="B17" s="87" t="s">
        <v>147</v>
      </c>
      <c r="C17" s="21">
        <v>1798346</v>
      </c>
    </row>
    <row r="18" spans="1:3" ht="22.5" customHeight="1">
      <c r="A18" s="41"/>
      <c r="B18" s="87" t="s">
        <v>148</v>
      </c>
      <c r="C18" s="21">
        <v>4380000</v>
      </c>
    </row>
    <row r="19" spans="1:3" ht="22.5" customHeight="1">
      <c r="A19" s="41"/>
      <c r="B19" s="129" t="s">
        <v>519</v>
      </c>
      <c r="C19" s="21">
        <v>197152.01</v>
      </c>
    </row>
    <row r="20" spans="1:3" ht="22.5" customHeight="1">
      <c r="A20" s="41"/>
      <c r="B20" s="129" t="s">
        <v>520</v>
      </c>
      <c r="C20" s="21">
        <v>560000</v>
      </c>
    </row>
    <row r="21" spans="1:3" ht="22.5" customHeight="1">
      <c r="A21" s="41"/>
      <c r="B21" s="130" t="s">
        <v>149</v>
      </c>
      <c r="C21" s="21">
        <v>2120800</v>
      </c>
    </row>
    <row r="22" spans="1:3" ht="22.5" customHeight="1">
      <c r="A22" s="41"/>
      <c r="B22" s="130" t="s">
        <v>521</v>
      </c>
      <c r="C22" s="21">
        <v>614250</v>
      </c>
    </row>
    <row r="23" spans="1:3" ht="22.5" customHeight="1">
      <c r="A23" s="41"/>
      <c r="B23" s="87" t="s">
        <v>118</v>
      </c>
      <c r="C23" s="21">
        <f>34281.24+85124.79+28719+49621.49</f>
        <v>197746.52</v>
      </c>
    </row>
    <row r="24" spans="1:3" ht="22.5" customHeight="1">
      <c r="A24" s="41">
        <v>4</v>
      </c>
      <c r="B24" s="42" t="s">
        <v>120</v>
      </c>
      <c r="C24" s="39">
        <f>C25+C26+C27+C28+C29+C30</f>
        <v>23475896.759999998</v>
      </c>
    </row>
    <row r="25" spans="1:3" ht="22.5" customHeight="1">
      <c r="A25" s="41"/>
      <c r="B25" s="129" t="s">
        <v>522</v>
      </c>
      <c r="C25" s="21">
        <v>2000000</v>
      </c>
    </row>
    <row r="26" spans="1:3" ht="22.5" customHeight="1">
      <c r="A26" s="40"/>
      <c r="B26" s="129" t="s">
        <v>523</v>
      </c>
      <c r="C26" s="21">
        <v>21600</v>
      </c>
    </row>
    <row r="27" spans="1:3" ht="22.5" customHeight="1">
      <c r="A27" s="40"/>
      <c r="B27" s="129" t="s">
        <v>524</v>
      </c>
      <c r="C27" s="21">
        <v>3004677.9</v>
      </c>
    </row>
    <row r="28" spans="1:3" ht="22.5" customHeight="1">
      <c r="A28" s="40"/>
      <c r="B28" s="129" t="s">
        <v>525</v>
      </c>
      <c r="C28" s="21">
        <v>78200</v>
      </c>
    </row>
    <row r="29" spans="1:3" ht="22.5" customHeight="1">
      <c r="A29" s="40"/>
      <c r="B29" s="87" t="s">
        <v>128</v>
      </c>
      <c r="C29" s="21">
        <v>18317000</v>
      </c>
    </row>
    <row r="30" spans="1:3" ht="22.5" customHeight="1">
      <c r="A30" s="40"/>
      <c r="B30" s="87" t="s">
        <v>118</v>
      </c>
      <c r="C30" s="21">
        <f>2878.18+40913.68+10627</f>
        <v>54418.86</v>
      </c>
    </row>
    <row r="31" spans="1:3" ht="22.5" customHeight="1">
      <c r="A31" s="41">
        <v>5</v>
      </c>
      <c r="B31" s="42" t="s">
        <v>121</v>
      </c>
      <c r="C31" s="39">
        <f>C32+C33+C34+C35+C36+C37+C38+C39+C40+C41+C42+C43+C44+C45+C46+C47+C48+C49+C50+C51+C52+C53+C54+C55+C56+C57+C58</f>
        <v>212178877.15</v>
      </c>
    </row>
    <row r="32" spans="1:3" ht="22.5" customHeight="1">
      <c r="A32" s="41"/>
      <c r="B32" s="87" t="s">
        <v>122</v>
      </c>
      <c r="C32" s="21">
        <v>18000000</v>
      </c>
    </row>
    <row r="33" spans="1:3" ht="22.5" customHeight="1">
      <c r="A33" s="41"/>
      <c r="B33" s="129" t="s">
        <v>526</v>
      </c>
      <c r="C33" s="21">
        <v>190000</v>
      </c>
    </row>
    <row r="34" spans="1:3" ht="22.5" customHeight="1">
      <c r="A34" s="41"/>
      <c r="B34" s="87" t="s">
        <v>129</v>
      </c>
      <c r="C34" s="21">
        <v>80372581.21</v>
      </c>
    </row>
    <row r="35" spans="1:3" ht="22.5" customHeight="1">
      <c r="A35" s="41"/>
      <c r="B35" s="87" t="s">
        <v>139</v>
      </c>
      <c r="C35" s="21">
        <v>366729</v>
      </c>
    </row>
    <row r="36" spans="1:3" ht="22.5" customHeight="1">
      <c r="A36" s="41"/>
      <c r="B36" s="129" t="s">
        <v>527</v>
      </c>
      <c r="C36" s="21">
        <v>2873758</v>
      </c>
    </row>
    <row r="37" spans="1:3" ht="22.5" customHeight="1">
      <c r="A37" s="41"/>
      <c r="B37" s="129" t="s">
        <v>528</v>
      </c>
      <c r="C37" s="21">
        <v>306000</v>
      </c>
    </row>
    <row r="38" spans="1:3" ht="22.5" customHeight="1">
      <c r="A38" s="40"/>
      <c r="B38" s="87" t="s">
        <v>123</v>
      </c>
      <c r="C38" s="21">
        <v>36267329.62</v>
      </c>
    </row>
    <row r="39" spans="1:3" ht="22.5" customHeight="1">
      <c r="A39" s="40"/>
      <c r="B39" s="87" t="s">
        <v>125</v>
      </c>
      <c r="C39" s="21">
        <v>288000</v>
      </c>
    </row>
    <row r="40" spans="1:3" ht="22.5" customHeight="1">
      <c r="A40" s="40"/>
      <c r="B40" s="87" t="s">
        <v>131</v>
      </c>
      <c r="C40" s="21">
        <v>1254480</v>
      </c>
    </row>
    <row r="41" spans="1:3" ht="22.5" customHeight="1">
      <c r="A41" s="40"/>
      <c r="B41" s="129" t="s">
        <v>529</v>
      </c>
      <c r="C41" s="21">
        <v>1069416.32</v>
      </c>
    </row>
    <row r="42" spans="1:3" ht="22.5" customHeight="1">
      <c r="A42" s="40"/>
      <c r="B42" s="129" t="s">
        <v>530</v>
      </c>
      <c r="C42" s="21">
        <v>566093.5</v>
      </c>
    </row>
    <row r="43" spans="1:3" ht="22.5" customHeight="1">
      <c r="A43" s="40"/>
      <c r="B43" s="129" t="s">
        <v>531</v>
      </c>
      <c r="C43" s="21">
        <v>552000</v>
      </c>
    </row>
    <row r="44" spans="1:3" ht="22.5" customHeight="1">
      <c r="A44" s="40"/>
      <c r="B44" s="129" t="s">
        <v>532</v>
      </c>
      <c r="C44" s="21">
        <v>30929916.5</v>
      </c>
    </row>
    <row r="45" spans="1:3" ht="22.5" customHeight="1">
      <c r="A45" s="40"/>
      <c r="B45" s="129" t="s">
        <v>151</v>
      </c>
      <c r="C45" s="21">
        <v>800496</v>
      </c>
    </row>
    <row r="46" spans="1:3" ht="22.5" customHeight="1">
      <c r="A46" s="40"/>
      <c r="B46" s="129" t="s">
        <v>533</v>
      </c>
      <c r="C46" s="21">
        <v>205000</v>
      </c>
    </row>
    <row r="47" spans="1:3" ht="22.5" customHeight="1">
      <c r="A47" s="40"/>
      <c r="B47" s="129" t="s">
        <v>534</v>
      </c>
      <c r="C47" s="21">
        <v>190000</v>
      </c>
    </row>
    <row r="48" spans="1:3" ht="22.5" customHeight="1">
      <c r="A48" s="40"/>
      <c r="B48" s="129" t="s">
        <v>535</v>
      </c>
      <c r="C48" s="21">
        <v>10169972</v>
      </c>
    </row>
    <row r="49" spans="1:3" ht="22.5" customHeight="1">
      <c r="A49" s="40"/>
      <c r="B49" s="129" t="s">
        <v>536</v>
      </c>
      <c r="C49" s="21">
        <v>8214329.57</v>
      </c>
    </row>
    <row r="50" spans="1:3" ht="22.5" customHeight="1">
      <c r="A50" s="40"/>
      <c r="B50" s="129" t="s">
        <v>150</v>
      </c>
      <c r="C50" s="21">
        <v>7365828.83</v>
      </c>
    </row>
    <row r="51" spans="1:3" ht="22.5" customHeight="1">
      <c r="A51" s="40"/>
      <c r="B51" s="129" t="s">
        <v>537</v>
      </c>
      <c r="C51" s="21">
        <v>119300</v>
      </c>
    </row>
    <row r="52" spans="1:3" ht="22.5" customHeight="1">
      <c r="A52" s="40"/>
      <c r="B52" s="129" t="s">
        <v>538</v>
      </c>
      <c r="C52" s="21">
        <v>7979871.77</v>
      </c>
    </row>
    <row r="53" spans="1:3" ht="22.5" customHeight="1">
      <c r="A53" s="40"/>
      <c r="B53" s="129" t="s">
        <v>539</v>
      </c>
      <c r="C53" s="21">
        <v>100640</v>
      </c>
    </row>
    <row r="54" spans="1:3" ht="22.5" customHeight="1">
      <c r="A54" s="40"/>
      <c r="B54" s="129" t="s">
        <v>542</v>
      </c>
      <c r="C54" s="21">
        <v>285200</v>
      </c>
    </row>
    <row r="55" spans="1:3" ht="22.5" customHeight="1">
      <c r="A55" s="40"/>
      <c r="B55" s="129" t="s">
        <v>540</v>
      </c>
      <c r="C55" s="21">
        <v>100000</v>
      </c>
    </row>
    <row r="56" spans="1:3" ht="22.5" customHeight="1">
      <c r="A56" s="40"/>
      <c r="B56" s="129" t="s">
        <v>541</v>
      </c>
      <c r="C56" s="21">
        <v>180000</v>
      </c>
    </row>
    <row r="57" spans="1:3" ht="22.5" customHeight="1">
      <c r="A57" s="40"/>
      <c r="B57" s="129" t="s">
        <v>543</v>
      </c>
      <c r="C57" s="21">
        <v>100000</v>
      </c>
    </row>
    <row r="58" spans="1:3" ht="22.5" customHeight="1">
      <c r="A58" s="40"/>
      <c r="B58" s="87" t="s">
        <v>118</v>
      </c>
      <c r="C58" s="21">
        <f>37935+26386.59+37062+1538995.39+341353.63+726643+10899+6700+5393.95+11664+5184.5+92318.41+500+500+9567.26+6949.5+3940+423954.81+45987.79</f>
        <v>3331934.83</v>
      </c>
    </row>
    <row r="59" spans="1:3" ht="22.5" customHeight="1">
      <c r="A59" s="41">
        <v>6</v>
      </c>
      <c r="B59" s="42" t="s">
        <v>124</v>
      </c>
      <c r="C59" s="39">
        <f>C60+C61+C62+C63+C64+C65+C66+C67+C68+C69+C70+C71</f>
        <v>24273357.88</v>
      </c>
    </row>
    <row r="60" spans="1:3" ht="22.5" customHeight="1">
      <c r="A60" s="41"/>
      <c r="B60" s="87" t="s">
        <v>154</v>
      </c>
      <c r="C60" s="21">
        <v>4621678.95</v>
      </c>
    </row>
    <row r="61" spans="1:3" ht="22.5" customHeight="1">
      <c r="A61" s="41"/>
      <c r="B61" s="87" t="s">
        <v>126</v>
      </c>
      <c r="C61" s="21">
        <v>3060000</v>
      </c>
    </row>
    <row r="62" spans="1:3" ht="22.5" customHeight="1">
      <c r="A62" s="41"/>
      <c r="B62" s="87" t="s">
        <v>127</v>
      </c>
      <c r="C62" s="21">
        <v>760000</v>
      </c>
    </row>
    <row r="63" spans="1:3" ht="22.5" customHeight="1">
      <c r="A63" s="41"/>
      <c r="B63" s="129" t="s">
        <v>544</v>
      </c>
      <c r="C63" s="21">
        <v>6308390.1</v>
      </c>
    </row>
    <row r="64" spans="1:3" ht="22.5" customHeight="1">
      <c r="A64" s="41"/>
      <c r="B64" s="87" t="s">
        <v>155</v>
      </c>
      <c r="C64" s="21">
        <v>4000772.29</v>
      </c>
    </row>
    <row r="65" spans="1:3" ht="22.5" customHeight="1">
      <c r="A65" s="41"/>
      <c r="B65" s="131" t="s">
        <v>545</v>
      </c>
      <c r="C65" s="21">
        <v>2696200</v>
      </c>
    </row>
    <row r="66" spans="1:3" ht="22.5" customHeight="1">
      <c r="A66" s="41"/>
      <c r="B66" s="131" t="s">
        <v>546</v>
      </c>
      <c r="C66" s="21">
        <v>410529</v>
      </c>
    </row>
    <row r="67" spans="1:3" ht="22.5" customHeight="1">
      <c r="A67" s="41"/>
      <c r="B67" s="131" t="s">
        <v>547</v>
      </c>
      <c r="C67" s="21">
        <v>164756</v>
      </c>
    </row>
    <row r="68" spans="1:3" ht="22.5" customHeight="1">
      <c r="A68" s="41"/>
      <c r="B68" s="131" t="s">
        <v>548</v>
      </c>
      <c r="C68" s="21">
        <v>1200000</v>
      </c>
    </row>
    <row r="69" spans="1:3" ht="22.5" customHeight="1">
      <c r="A69" s="40"/>
      <c r="B69" s="131" t="s">
        <v>549</v>
      </c>
      <c r="C69" s="21">
        <v>450000</v>
      </c>
    </row>
    <row r="70" spans="1:3" ht="22.5" customHeight="1">
      <c r="A70" s="40"/>
      <c r="B70" s="131" t="s">
        <v>550</v>
      </c>
      <c r="C70" s="21">
        <v>349000</v>
      </c>
    </row>
    <row r="71" spans="1:3" ht="22.5" customHeight="1">
      <c r="A71" s="40"/>
      <c r="B71" s="87" t="s">
        <v>118</v>
      </c>
      <c r="C71" s="21">
        <f>169734+30.54+51872+10400+995+19000</f>
        <v>252031.54</v>
      </c>
    </row>
    <row r="72" spans="1:3" ht="22.5" customHeight="1">
      <c r="A72" s="41">
        <v>7</v>
      </c>
      <c r="B72" s="42" t="s">
        <v>153</v>
      </c>
      <c r="C72" s="39">
        <f>C73+C74+C75+C76+C77+C78+C79+C80+C81+C82+C83+C84+C85+C86+C87+C88+C89+C90+C91+C92+C93+C94</f>
        <v>40152311.910000004</v>
      </c>
    </row>
    <row r="73" spans="1:3" ht="22.5" customHeight="1">
      <c r="A73" s="41"/>
      <c r="B73" s="87" t="s">
        <v>156</v>
      </c>
      <c r="C73" s="21">
        <v>73986.55</v>
      </c>
    </row>
    <row r="74" spans="1:3" ht="22.5" customHeight="1">
      <c r="A74" s="41"/>
      <c r="B74" s="87" t="s">
        <v>157</v>
      </c>
      <c r="C74" s="21">
        <v>2170888</v>
      </c>
    </row>
    <row r="75" spans="1:3" ht="22.5" customHeight="1">
      <c r="A75" s="41"/>
      <c r="B75" s="131" t="s">
        <v>551</v>
      </c>
      <c r="C75" s="21">
        <v>2820548.33</v>
      </c>
    </row>
    <row r="76" spans="1:3" ht="22.5" customHeight="1">
      <c r="A76" s="41"/>
      <c r="B76" s="87" t="s">
        <v>158</v>
      </c>
      <c r="C76" s="21">
        <v>20862649.69</v>
      </c>
    </row>
    <row r="77" spans="1:3" ht="22.5" customHeight="1">
      <c r="A77" s="41"/>
      <c r="B77" s="87" t="s">
        <v>159</v>
      </c>
      <c r="C77" s="21">
        <v>5000000</v>
      </c>
    </row>
    <row r="78" spans="1:3" ht="22.5" customHeight="1">
      <c r="A78" s="41"/>
      <c r="B78" s="87" t="s">
        <v>160</v>
      </c>
      <c r="C78" s="21">
        <v>150000</v>
      </c>
    </row>
    <row r="79" spans="1:3" ht="22.5" customHeight="1">
      <c r="A79" s="41"/>
      <c r="B79" s="131" t="s">
        <v>552</v>
      </c>
      <c r="C79" s="21">
        <v>54169.03</v>
      </c>
    </row>
    <row r="80" spans="1:3" ht="22.5" customHeight="1">
      <c r="A80" s="41"/>
      <c r="B80" s="131" t="s">
        <v>553</v>
      </c>
      <c r="C80" s="21">
        <v>202416.39</v>
      </c>
    </row>
    <row r="81" spans="1:3" ht="22.5" customHeight="1">
      <c r="A81" s="41"/>
      <c r="B81" s="132" t="s">
        <v>554</v>
      </c>
      <c r="C81" s="133">
        <v>625941.7</v>
      </c>
    </row>
    <row r="82" spans="1:3" ht="22.5" customHeight="1">
      <c r="A82" s="41"/>
      <c r="B82" s="131" t="s">
        <v>555</v>
      </c>
      <c r="C82" s="21">
        <v>368704.15</v>
      </c>
    </row>
    <row r="83" spans="1:3" ht="22.5" customHeight="1">
      <c r="A83" s="41"/>
      <c r="B83" s="131" t="s">
        <v>556</v>
      </c>
      <c r="C83" s="21">
        <v>406105</v>
      </c>
    </row>
    <row r="84" spans="1:3" ht="22.5" customHeight="1">
      <c r="A84" s="41"/>
      <c r="B84" s="131" t="s">
        <v>557</v>
      </c>
      <c r="C84" s="21">
        <f>500894.84+104484.55+1651635.81</f>
        <v>2257015.2</v>
      </c>
    </row>
    <row r="85" spans="1:3" ht="22.5" customHeight="1">
      <c r="A85" s="41"/>
      <c r="B85" s="131" t="s">
        <v>558</v>
      </c>
      <c r="C85" s="21">
        <v>1083317.72</v>
      </c>
    </row>
    <row r="86" spans="1:3" ht="22.5" customHeight="1">
      <c r="A86" s="41"/>
      <c r="B86" s="131" t="s">
        <v>559</v>
      </c>
      <c r="C86" s="21">
        <v>142783.38</v>
      </c>
    </row>
    <row r="87" spans="1:3" ht="22.5" customHeight="1">
      <c r="A87" s="41"/>
      <c r="B87" s="131" t="s">
        <v>560</v>
      </c>
      <c r="C87" s="21">
        <v>108443.11</v>
      </c>
    </row>
    <row r="88" spans="1:3" ht="22.5" customHeight="1">
      <c r="A88" s="41"/>
      <c r="B88" s="131" t="s">
        <v>561</v>
      </c>
      <c r="C88" s="21">
        <v>414403.29</v>
      </c>
    </row>
    <row r="89" spans="1:3" ht="22.5" customHeight="1">
      <c r="A89" s="41"/>
      <c r="B89" s="131" t="s">
        <v>562</v>
      </c>
      <c r="C89" s="21">
        <v>91162.74</v>
      </c>
    </row>
    <row r="90" spans="1:3" ht="22.5" customHeight="1">
      <c r="A90" s="41"/>
      <c r="B90" s="131" t="s">
        <v>563</v>
      </c>
      <c r="C90" s="21">
        <v>276900.2</v>
      </c>
    </row>
    <row r="91" spans="1:3" ht="22.5" customHeight="1">
      <c r="A91" s="41"/>
      <c r="B91" s="131" t="s">
        <v>140</v>
      </c>
      <c r="C91" s="21">
        <v>686863.82</v>
      </c>
    </row>
    <row r="92" spans="1:3" ht="22.5" customHeight="1">
      <c r="A92" s="41"/>
      <c r="B92" s="131" t="s">
        <v>564</v>
      </c>
      <c r="C92" s="21">
        <v>1350000</v>
      </c>
    </row>
    <row r="93" spans="1:3" ht="22.5" customHeight="1">
      <c r="A93" s="41"/>
      <c r="B93" s="131" t="s">
        <v>565</v>
      </c>
      <c r="C93" s="21">
        <v>257025</v>
      </c>
    </row>
    <row r="94" spans="1:3" ht="22.5" customHeight="1">
      <c r="A94" s="41"/>
      <c r="B94" s="87" t="s">
        <v>118</v>
      </c>
      <c r="C94" s="21">
        <f>0.04+398242.87+4.87+30152.08+13068.9+284.1+25000+3116.31+30000+3392.83+2400+350+640.86+7571.9+40.48+22792+8639.06+3684.22+108+464.5+30106.78+16301.01+25889.19+5210.1+40000+40000+6519.73+32497.31+2511.47</f>
        <v>748988.61</v>
      </c>
    </row>
    <row r="95" spans="1:3" ht="22.5" customHeight="1">
      <c r="A95" s="41">
        <v>8</v>
      </c>
      <c r="B95" s="42" t="s">
        <v>152</v>
      </c>
      <c r="C95" s="39">
        <v>7223519.41</v>
      </c>
    </row>
    <row r="96" spans="1:3" ht="22.5" customHeight="1">
      <c r="A96" s="41">
        <v>9</v>
      </c>
      <c r="B96" s="42" t="s">
        <v>130</v>
      </c>
      <c r="C96" s="39">
        <v>2277173.4</v>
      </c>
    </row>
    <row r="97" spans="1:3" ht="22.5" customHeight="1">
      <c r="A97" s="40"/>
      <c r="B97" s="41" t="s">
        <v>7</v>
      </c>
      <c r="C97" s="39">
        <f>C5+C9+C14+C24+C31+C59+C72+C95+C96</f>
        <v>385016928.18000007</v>
      </c>
    </row>
    <row r="98" ht="24.75" customHeight="1">
      <c r="B98" s="22"/>
    </row>
    <row r="99" ht="24.75" customHeight="1">
      <c r="B99" s="22"/>
    </row>
    <row r="100" ht="24.75" customHeight="1">
      <c r="B100" s="22"/>
    </row>
    <row r="101" ht="24.75" customHeight="1">
      <c r="B101" s="22"/>
    </row>
  </sheetData>
  <sheetProtection/>
  <mergeCells count="2">
    <mergeCell ref="A2:C2"/>
    <mergeCell ref="A3:B3"/>
  </mergeCells>
  <printOptions horizontalCentered="1"/>
  <pageMargins left="0.7480314960629921" right="0.7480314960629921" top="0.5" bottom="0.44" header="0.36" footer="0.2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2" sqref="A2:C42"/>
    </sheetView>
  </sheetViews>
  <sheetFormatPr defaultColWidth="9.00390625" defaultRowHeight="14.25"/>
  <cols>
    <col min="2" max="2" width="41.375" style="0" customWidth="1"/>
    <col min="3" max="3" width="35.75390625" style="2" customWidth="1"/>
    <col min="4" max="4" width="21.875" style="4" customWidth="1"/>
  </cols>
  <sheetData>
    <row r="1" spans="1:2" ht="14.25">
      <c r="A1" s="166" t="s">
        <v>3</v>
      </c>
      <c r="B1" s="166"/>
    </row>
    <row r="2" spans="1:3" ht="21.75" customHeight="1">
      <c r="A2" s="167" t="s">
        <v>503</v>
      </c>
      <c r="B2" s="168"/>
      <c r="C2" s="168"/>
    </row>
    <row r="3" spans="1:3" ht="15.75" customHeight="1">
      <c r="A3" s="12"/>
      <c r="B3" s="12"/>
      <c r="C3" s="12"/>
    </row>
    <row r="4" spans="1:3" ht="18" customHeight="1">
      <c r="A4" s="169" t="s">
        <v>504</v>
      </c>
      <c r="B4" s="169"/>
      <c r="C4" s="16" t="s">
        <v>4</v>
      </c>
    </row>
    <row r="5" spans="1:3" ht="17.25" customHeight="1">
      <c r="A5" s="1" t="s">
        <v>5</v>
      </c>
      <c r="B5" s="1" t="s">
        <v>9</v>
      </c>
      <c r="C5" s="5" t="s">
        <v>142</v>
      </c>
    </row>
    <row r="6" spans="1:3" ht="17.25" customHeight="1">
      <c r="A6" s="6">
        <v>1</v>
      </c>
      <c r="B6" s="7" t="s">
        <v>10</v>
      </c>
      <c r="C6" s="8"/>
    </row>
    <row r="7" spans="1:3" ht="17.25" customHeight="1">
      <c r="A7" s="6">
        <v>2</v>
      </c>
      <c r="B7" s="9" t="s">
        <v>11</v>
      </c>
      <c r="C7" s="43">
        <v>2800433.75</v>
      </c>
    </row>
    <row r="8" spans="1:3" ht="17.25" customHeight="1">
      <c r="A8" s="6">
        <v>3</v>
      </c>
      <c r="B8" s="9" t="s">
        <v>27</v>
      </c>
      <c r="C8" s="43">
        <v>2353833.12</v>
      </c>
    </row>
    <row r="9" spans="1:3" ht="17.25" customHeight="1">
      <c r="A9" s="6">
        <v>4</v>
      </c>
      <c r="B9" s="9" t="s">
        <v>113</v>
      </c>
      <c r="C9" s="43">
        <v>11251.27</v>
      </c>
    </row>
    <row r="10" spans="1:3" ht="17.25" customHeight="1">
      <c r="A10" s="6">
        <v>5</v>
      </c>
      <c r="B10" s="9" t="s">
        <v>29</v>
      </c>
      <c r="C10" s="43">
        <v>2345535.29</v>
      </c>
    </row>
    <row r="11" spans="1:3" ht="17.25" customHeight="1">
      <c r="A11" s="6">
        <v>6</v>
      </c>
      <c r="B11" s="9" t="s">
        <v>12</v>
      </c>
      <c r="C11" s="43">
        <v>253558.58</v>
      </c>
    </row>
    <row r="12" spans="1:3" ht="17.25" customHeight="1">
      <c r="A12" s="6">
        <v>7</v>
      </c>
      <c r="B12" s="9" t="s">
        <v>138</v>
      </c>
      <c r="C12" s="43">
        <v>192447.91</v>
      </c>
    </row>
    <row r="13" spans="1:3" ht="17.25" customHeight="1">
      <c r="A13" s="6">
        <v>8</v>
      </c>
      <c r="B13" s="9" t="s">
        <v>25</v>
      </c>
      <c r="C13" s="43">
        <v>19335</v>
      </c>
    </row>
    <row r="14" spans="1:3" ht="17.25" customHeight="1">
      <c r="A14" s="6">
        <v>9</v>
      </c>
      <c r="B14" s="10" t="s">
        <v>513</v>
      </c>
      <c r="C14" s="44">
        <f>SUM(C7:C13)</f>
        <v>7976394.92</v>
      </c>
    </row>
    <row r="15" spans="1:3" ht="17.25" customHeight="1">
      <c r="A15" s="6">
        <v>10</v>
      </c>
      <c r="B15" s="7" t="s">
        <v>506</v>
      </c>
      <c r="C15" s="43"/>
    </row>
    <row r="16" spans="1:3" ht="17.25" customHeight="1">
      <c r="A16" s="6">
        <v>11</v>
      </c>
      <c r="B16" s="9" t="s">
        <v>13</v>
      </c>
      <c r="C16" s="43">
        <v>729073.98</v>
      </c>
    </row>
    <row r="17" spans="1:3" ht="17.25" customHeight="1">
      <c r="A17" s="6">
        <v>12</v>
      </c>
      <c r="B17" s="9" t="s">
        <v>114</v>
      </c>
      <c r="C17" s="43">
        <v>450148</v>
      </c>
    </row>
    <row r="18" spans="1:3" ht="17.25" customHeight="1">
      <c r="A18" s="6">
        <v>13</v>
      </c>
      <c r="B18" s="9" t="s">
        <v>14</v>
      </c>
      <c r="C18" s="43">
        <v>4634.28</v>
      </c>
    </row>
    <row r="19" spans="1:3" ht="17.25" customHeight="1">
      <c r="A19" s="6">
        <v>14</v>
      </c>
      <c r="B19" s="9" t="s">
        <v>15</v>
      </c>
      <c r="C19" s="43">
        <v>368398.47</v>
      </c>
    </row>
    <row r="20" spans="1:3" ht="17.25" customHeight="1">
      <c r="A20" s="6">
        <v>15</v>
      </c>
      <c r="B20" s="9" t="s">
        <v>18</v>
      </c>
      <c r="C20" s="45">
        <v>128453.71</v>
      </c>
    </row>
    <row r="21" spans="1:3" ht="17.25" customHeight="1">
      <c r="A21" s="6">
        <v>16</v>
      </c>
      <c r="B21" s="9" t="s">
        <v>19</v>
      </c>
      <c r="C21" s="45">
        <v>609179.2</v>
      </c>
    </row>
    <row r="22" spans="1:3" ht="17.25" customHeight="1">
      <c r="A22" s="6">
        <v>17</v>
      </c>
      <c r="B22" s="9" t="s">
        <v>20</v>
      </c>
      <c r="C22" s="45">
        <v>413122.15</v>
      </c>
    </row>
    <row r="23" spans="1:3" ht="17.25" customHeight="1">
      <c r="A23" s="6">
        <v>18</v>
      </c>
      <c r="B23" s="9" t="s">
        <v>21</v>
      </c>
      <c r="C23" s="45">
        <v>495259.18</v>
      </c>
    </row>
    <row r="24" spans="1:3" ht="17.25" customHeight="1">
      <c r="A24" s="6">
        <v>19</v>
      </c>
      <c r="B24" s="9" t="s">
        <v>22</v>
      </c>
      <c r="C24" s="45">
        <v>49638</v>
      </c>
    </row>
    <row r="25" spans="1:3" ht="17.25" customHeight="1">
      <c r="A25" s="6">
        <v>20</v>
      </c>
      <c r="B25" s="9" t="s">
        <v>23</v>
      </c>
      <c r="C25" s="43">
        <v>4779.4</v>
      </c>
    </row>
    <row r="26" spans="1:3" ht="17.25" customHeight="1">
      <c r="A26" s="6">
        <v>21</v>
      </c>
      <c r="B26" s="9" t="s">
        <v>24</v>
      </c>
      <c r="C26" s="43">
        <v>431623.3</v>
      </c>
    </row>
    <row r="27" spans="1:3" ht="17.25" customHeight="1">
      <c r="A27" s="6">
        <v>22</v>
      </c>
      <c r="B27" s="9" t="s">
        <v>28</v>
      </c>
      <c r="C27" s="43">
        <v>56000.62</v>
      </c>
    </row>
    <row r="28" spans="1:3" ht="17.25" customHeight="1">
      <c r="A28" s="6">
        <v>23</v>
      </c>
      <c r="B28" s="9" t="s">
        <v>137</v>
      </c>
      <c r="C28" s="43">
        <v>240917.01</v>
      </c>
    </row>
    <row r="29" spans="1:3" ht="17.25" customHeight="1">
      <c r="A29" s="6">
        <v>24</v>
      </c>
      <c r="B29" s="7" t="s">
        <v>515</v>
      </c>
      <c r="C29" s="44">
        <f>SUM(C16:C28)</f>
        <v>3981227.3</v>
      </c>
    </row>
    <row r="30" spans="1:3" ht="17.25" customHeight="1">
      <c r="A30" s="6">
        <v>25</v>
      </c>
      <c r="B30" s="10" t="s">
        <v>507</v>
      </c>
      <c r="C30" s="44"/>
    </row>
    <row r="31" spans="1:3" ht="17.25" customHeight="1">
      <c r="A31" s="6">
        <v>26</v>
      </c>
      <c r="B31" s="9" t="s">
        <v>26</v>
      </c>
      <c r="C31" s="43">
        <v>3783563.66</v>
      </c>
    </row>
    <row r="32" spans="1:3" ht="17.25" customHeight="1">
      <c r="A32" s="6">
        <v>27</v>
      </c>
      <c r="B32" s="9" t="s">
        <v>141</v>
      </c>
      <c r="C32" s="43">
        <v>3404.8</v>
      </c>
    </row>
    <row r="33" spans="1:3" ht="17.25" customHeight="1">
      <c r="A33" s="6">
        <v>28</v>
      </c>
      <c r="B33" s="9" t="s">
        <v>508</v>
      </c>
      <c r="C33" s="43">
        <v>12521</v>
      </c>
    </row>
    <row r="34" spans="1:3" ht="17.25" customHeight="1">
      <c r="A34" s="6">
        <v>29</v>
      </c>
      <c r="B34" s="9" t="s">
        <v>509</v>
      </c>
      <c r="C34" s="43">
        <v>127131.17</v>
      </c>
    </row>
    <row r="35" spans="1:3" ht="17.25" customHeight="1">
      <c r="A35" s="6">
        <v>30</v>
      </c>
      <c r="B35" s="9" t="s">
        <v>510</v>
      </c>
      <c r="C35" s="43">
        <v>16440</v>
      </c>
    </row>
    <row r="36" spans="1:3" ht="17.25" customHeight="1">
      <c r="A36" s="6">
        <v>31</v>
      </c>
      <c r="B36" s="9" t="s">
        <v>16</v>
      </c>
      <c r="C36" s="45">
        <v>265779.2</v>
      </c>
    </row>
    <row r="37" spans="1:3" ht="17.25" customHeight="1">
      <c r="A37" s="6">
        <v>32</v>
      </c>
      <c r="B37" s="9" t="s">
        <v>17</v>
      </c>
      <c r="C37" s="45">
        <v>661947</v>
      </c>
    </row>
    <row r="38" spans="1:3" ht="17.25" customHeight="1">
      <c r="A38" s="6">
        <v>33</v>
      </c>
      <c r="B38" s="9" t="s">
        <v>505</v>
      </c>
      <c r="C38" s="43">
        <v>118061.16</v>
      </c>
    </row>
    <row r="39" spans="1:3" ht="17.25" customHeight="1">
      <c r="A39" s="6">
        <v>34</v>
      </c>
      <c r="B39" s="7" t="s">
        <v>514</v>
      </c>
      <c r="C39" s="44">
        <f>SUM(C31:C38)</f>
        <v>4988847.99</v>
      </c>
    </row>
    <row r="40" spans="1:3" ht="17.25" customHeight="1">
      <c r="A40" s="6">
        <v>35</v>
      </c>
      <c r="B40" s="10" t="s">
        <v>511</v>
      </c>
      <c r="C40" s="44">
        <v>1011521.18</v>
      </c>
    </row>
    <row r="41" spans="1:3" ht="17.25" customHeight="1">
      <c r="A41" s="6">
        <v>36</v>
      </c>
      <c r="B41" s="10" t="s">
        <v>512</v>
      </c>
      <c r="C41" s="44">
        <v>78970</v>
      </c>
    </row>
    <row r="42" spans="1:3" ht="17.25" customHeight="1">
      <c r="A42" s="170" t="s">
        <v>7</v>
      </c>
      <c r="B42" s="170"/>
      <c r="C42" s="46">
        <f>C14+C29+C39+C40+C41</f>
        <v>18036961.39</v>
      </c>
    </row>
    <row r="46" ht="14.25">
      <c r="B46" s="11"/>
    </row>
    <row r="49" ht="14.25">
      <c r="B49" s="11"/>
    </row>
  </sheetData>
  <sheetProtection/>
  <mergeCells count="4">
    <mergeCell ref="A1:B1"/>
    <mergeCell ref="A2:C2"/>
    <mergeCell ref="A4:B4"/>
    <mergeCell ref="A42:B42"/>
  </mergeCells>
  <printOptions horizontalCentered="1"/>
  <pageMargins left="0.36" right="0.24" top="0.3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2014-01-01T02:40:02Z</cp:lastPrinted>
  <dcterms:created xsi:type="dcterms:W3CDTF">1996-12-17T01:32:42Z</dcterms:created>
  <dcterms:modified xsi:type="dcterms:W3CDTF">2019-11-15T00:12:10Z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